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4560" activeTab="0"/>
  </bookViews>
  <sheets>
    <sheet name="2015 Proj from 1st 6 Mos. 2014" sheetId="1" r:id="rId1"/>
  </sheets>
  <definedNames>
    <definedName name="_xlnm.Print_Area" localSheetId="0">'2015 Proj from 1st 6 Mos. 2014'!$A$1:$L$111</definedName>
  </definedNames>
  <calcPr fullCalcOnLoad="1"/>
</workbook>
</file>

<file path=xl/sharedStrings.xml><?xml version="1.0" encoding="utf-8"?>
<sst xmlns="http://schemas.openxmlformats.org/spreadsheetml/2006/main" count="183" uniqueCount="100">
  <si>
    <t>Medicare $</t>
  </si>
  <si>
    <t>Change</t>
  </si>
  <si>
    <t>Medicare</t>
  </si>
  <si>
    <t>Difference</t>
  </si>
  <si>
    <t>HCPCS</t>
  </si>
  <si>
    <t>DESCRIPTION</t>
  </si>
  <si>
    <t>in RVUs</t>
  </si>
  <si>
    <t>in RVU %</t>
  </si>
  <si>
    <t>C.F. &amp; RVUs</t>
  </si>
  <si>
    <t>in $$$</t>
  </si>
  <si>
    <t>Fna w/o image</t>
  </si>
  <si>
    <t>Drainage of skin abscess</t>
  </si>
  <si>
    <t>Removal of fixation device</t>
  </si>
  <si>
    <t>Diagnostic laryngoscopy</t>
  </si>
  <si>
    <t>Diagnostic anoscopy</t>
  </si>
  <si>
    <t>Insert uteri tandems/ovoids</t>
  </si>
  <si>
    <t>Pelvic examination</t>
  </si>
  <si>
    <t>Echograp trans r, pros study</t>
  </si>
  <si>
    <t>Echo guide for biopsy</t>
  </si>
  <si>
    <t>Echo guidance radiotherapy</t>
  </si>
  <si>
    <t>Radiation therapy planning</t>
  </si>
  <si>
    <t>Set radiation therapy field</t>
  </si>
  <si>
    <t>Radiation therapy dose plan</t>
  </si>
  <si>
    <t>Radiotherapy dose plan, imrt</t>
  </si>
  <si>
    <t>Teletx isodose plan simple</t>
  </si>
  <si>
    <t>Teletx isodose plan intermed</t>
  </si>
  <si>
    <t>Teletx isodose plan complex</t>
  </si>
  <si>
    <t>Special teletx port plan</t>
  </si>
  <si>
    <t>Brachytx isodose calc simp</t>
  </si>
  <si>
    <t>Brachytx isodose calc interm</t>
  </si>
  <si>
    <t>Brachytx isodose plan compl</t>
  </si>
  <si>
    <t>Special radiation dosimetry</t>
  </si>
  <si>
    <t>Radiation treatment aid(s)</t>
  </si>
  <si>
    <t>Stereoscopic x-ray guidance</t>
  </si>
  <si>
    <t>Radiation tx management, x5</t>
  </si>
  <si>
    <t>Radiation therapy management</t>
  </si>
  <si>
    <t>Stereotactic radiation trmt</t>
  </si>
  <si>
    <t>SBRT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</si>
  <si>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</si>
  <si>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</si>
  <si>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</si>
  <si>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</si>
  <si>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</si>
  <si>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</si>
  <si>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Apply interstit radiat simpl</t>
  </si>
  <si>
    <t>Apply interstit radiat inter</t>
  </si>
  <si>
    <t>Apply interstit radiat compl</t>
  </si>
  <si>
    <t>Apply surface radiation</t>
  </si>
  <si>
    <t>Radiation handling</t>
  </si>
  <si>
    <t>Placement interstitial devices</t>
  </si>
  <si>
    <t>Trans. Needle Plcmnt- prostate</t>
  </si>
  <si>
    <t>NOTE: changes above relate ONLY to Medicare payments</t>
  </si>
  <si>
    <t>Facility Total</t>
  </si>
  <si>
    <t>CPTs+</t>
  </si>
  <si>
    <t>HDR Brachytx, 1 channel</t>
  </si>
  <si>
    <t>HDR Brachytx, 2-12 channels</t>
  </si>
  <si>
    <t>HDR Brachytx, &gt;12 channels</t>
  </si>
  <si>
    <t>Totals</t>
  </si>
  <si>
    <t>Percent</t>
  </si>
  <si>
    <t>Office/Outpatient Visit, New</t>
  </si>
  <si>
    <t>Office/Outpatient Visit, Est.</t>
  </si>
  <si>
    <t>Initial Hospital Care</t>
  </si>
  <si>
    <t>Subsequent Hospital Care</t>
  </si>
  <si>
    <t>Prolonged Service, Office</t>
  </si>
  <si>
    <t>Prolonged Svc, w/o Contact</t>
  </si>
  <si>
    <t>Prolonged Svc, w/o Contact-add</t>
  </si>
  <si>
    <t>Behav Chng Smoking, 3-10 min</t>
  </si>
  <si>
    <t>Behav Chng Smoking, &gt; 10 min</t>
  </si>
  <si>
    <t>Cone Beam CT - Professional</t>
  </si>
  <si>
    <t>MLC Devices for IMRT</t>
  </si>
  <si>
    <t>Plcmt needles, caths, pelvic region</t>
  </si>
  <si>
    <t>Placement interstitial devices, H&amp;N</t>
  </si>
  <si>
    <t>Hospital Discharge Day</t>
  </si>
  <si>
    <t>Afterloading vaginal cylinder, HDR</t>
  </si>
  <si>
    <t>Nuclear rx intra-arterial</t>
  </si>
  <si>
    <t>2014</t>
  </si>
  <si>
    <r>
      <t>w/</t>
    </r>
    <r>
      <rPr>
        <b/>
        <sz val="9"/>
        <rFont val="Arial"/>
        <family val="2"/>
      </rPr>
      <t>2014</t>
    </r>
  </si>
  <si>
    <t>Ins mark abd/pel for rt perq</t>
  </si>
  <si>
    <t>External radiation dosimetry</t>
  </si>
  <si>
    <t>Subtotal</t>
  </si>
  <si>
    <t>Annualized</t>
  </si>
  <si>
    <t>in %</t>
  </si>
  <si>
    <t>2015</t>
  </si>
  <si>
    <t>SERO</t>
  </si>
  <si>
    <t>2015:14</t>
  </si>
  <si>
    <t>2014*</t>
  </si>
  <si>
    <r>
      <t>w/</t>
    </r>
    <r>
      <rPr>
        <b/>
        <sz val="9"/>
        <rFont val="Arial"/>
        <family val="2"/>
      </rPr>
      <t>2015</t>
    </r>
  </si>
  <si>
    <r>
      <rPr>
        <u val="single"/>
        <sz val="10"/>
        <color indexed="10"/>
        <rFont val="Arial"/>
        <family val="2"/>
      </rPr>
      <t>Note</t>
    </r>
    <r>
      <rPr>
        <sz val="10"/>
        <color indexed="10"/>
        <rFont val="Arial"/>
        <family val="2"/>
      </rPr>
      <t>: red denotes CPTs with negative RVU updates for CY 2015</t>
    </r>
  </si>
  <si>
    <r>
      <rPr>
        <u val="single"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>: neither 2015 nor 2014 RVUs above are adjusted for state GPCIs</t>
    </r>
  </si>
  <si>
    <t xml:space="preserve"> * In Column H, enter first six months CY 2015 Mcre CPTs</t>
  </si>
  <si>
    <r>
      <rPr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through existing legislation, sequestration continues through 2023</t>
    </r>
  </si>
  <si>
    <r>
      <rPr>
        <u val="single"/>
        <sz val="11"/>
        <color indexed="8"/>
        <rFont val="Arial Narrow"/>
        <family val="2"/>
      </rPr>
      <t>Note</t>
    </r>
    <r>
      <rPr>
        <sz val="11"/>
        <color indexed="8"/>
        <rFont val="Arial Narrow"/>
        <family val="2"/>
      </rPr>
      <t>: Medicare no longer pays for the E&amp;M consult codes</t>
    </r>
  </si>
  <si>
    <r>
      <rPr>
        <u val="single"/>
        <sz val="11"/>
        <color indexed="8"/>
        <rFont val="Arial Narrow"/>
        <family val="2"/>
      </rPr>
      <t>Note</t>
    </r>
    <r>
      <rPr>
        <sz val="11"/>
        <color indexed="8"/>
        <rFont val="Arial Narrow"/>
        <family val="2"/>
      </rPr>
      <t>: Neither 2014 nor 2015 RVUs above are adjusted for state/regional GPCIs</t>
    </r>
  </si>
  <si>
    <r>
      <rPr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assumes consistent year-over-year CPT volume</t>
    </r>
  </si>
  <si>
    <r>
      <rPr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the CY 2015 C.F. in column J is $35.8228 for the first three months, then $35.7997</t>
    </r>
  </si>
  <si>
    <r>
      <rPr>
        <u val="single"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:  CMS-1612-P (2015); CMS-1600-FC (2014)</t>
    </r>
  </si>
  <si>
    <t>Less: 2% Sequestration</t>
  </si>
  <si>
    <t>Adj. $ Diff</t>
  </si>
  <si>
    <t xml:space="preserve">CY 2015 Hospital Physician Part B RVUs SATRO.xls  </t>
  </si>
  <si>
    <r>
      <t xml:space="preserve">      Spreadsheet created for SATRO</t>
    </r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by Paul Williams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</si>
</sst>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%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 Narrow"/>
      <family val="2"/>
    </font>
    <font>
      <u val="single"/>
      <sz val="8"/>
      <name val="Arial"/>
      <family val="2"/>
    </font>
    <font>
      <u val="single"/>
      <sz val="8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1"/>
      <name val="Arial Narrow"/>
      <family val="2"/>
    </font>
    <font>
      <u val="single"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0"/>
      <name val="Calibri"/>
      <family val="2"/>
    </font>
    <font>
      <u val="doubleAccounting"/>
      <sz val="11"/>
      <name val="Calibri"/>
      <family val="2"/>
    </font>
    <font>
      <u val="single"/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 Narrow"/>
      <family val="2"/>
    </font>
    <font>
      <sz val="10"/>
      <color theme="1"/>
      <name val="Calibri"/>
      <family val="2"/>
    </font>
    <font>
      <sz val="10"/>
      <color rgb="FFFF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5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55" applyNumberFormat="1" applyFont="1" applyBorder="1" applyAlignment="1" applyProtection="1" quotePrefix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55" applyNumberFormat="1" applyFont="1" applyBorder="1" applyAlignment="1" applyProtection="1" quotePrefix="1">
      <alignment horizontal="right"/>
      <protection locked="0"/>
    </xf>
    <xf numFmtId="0" fontId="13" fillId="0" borderId="0" xfId="55" applyNumberFormat="1" applyFont="1" applyBorder="1" applyAlignment="1" applyProtection="1" quotePrefix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5" applyNumberFormat="1" applyFont="1" applyBorder="1" applyAlignment="1" applyProtection="1">
      <alignment/>
      <protection locked="0"/>
    </xf>
    <xf numFmtId="5" fontId="10" fillId="0" borderId="0" xfId="0" applyNumberFormat="1" applyFont="1" applyAlignment="1" applyProtection="1">
      <alignment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6" fontId="4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1" xfId="55" applyNumberFormat="1" applyFont="1" applyBorder="1" applyAlignment="1" applyProtection="1" quotePrefix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/>
    </xf>
    <xf numFmtId="6" fontId="0" fillId="0" borderId="12" xfId="0" applyNumberFormat="1" applyFont="1" applyBorder="1" applyAlignment="1" applyProtection="1">
      <alignment/>
      <protection locked="0"/>
    </xf>
    <xf numFmtId="38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55" applyNumberFormat="1" applyFont="1" applyBorder="1" applyAlignment="1" applyProtection="1" quotePrefix="1">
      <alignment horizontal="right"/>
      <protection locked="0"/>
    </xf>
    <xf numFmtId="38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0" fontId="18" fillId="33" borderId="0" xfId="0" applyFont="1" applyFill="1" applyBorder="1" applyAlignment="1" applyProtection="1" quotePrefix="1">
      <alignment horizontal="left"/>
      <protection locked="0"/>
    </xf>
    <xf numFmtId="10" fontId="0" fillId="0" borderId="12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8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55" applyNumberFormat="1" applyFont="1" applyFill="1" applyBorder="1" applyAlignment="1" applyProtection="1">
      <alignment/>
      <protection locked="0"/>
    </xf>
    <xf numFmtId="2" fontId="65" fillId="0" borderId="0" xfId="0" applyNumberFormat="1" applyFont="1" applyBorder="1" applyAlignment="1" applyProtection="1">
      <alignment horizontal="center"/>
      <protection locked="0"/>
    </xf>
    <xf numFmtId="10" fontId="65" fillId="0" borderId="0" xfId="0" applyNumberFormat="1" applyFont="1" applyBorder="1" applyAlignment="1" applyProtection="1">
      <alignment horizontal="center"/>
      <protection locked="0"/>
    </xf>
    <xf numFmtId="38" fontId="0" fillId="0" borderId="16" xfId="0" applyNumberFormat="1" applyFont="1" applyBorder="1" applyAlignment="1" applyProtection="1">
      <alignment/>
      <protection locked="0"/>
    </xf>
    <xf numFmtId="6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 quotePrefix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65" fillId="0" borderId="10" xfId="0" applyNumberFormat="1" applyFont="1" applyBorder="1" applyAlignment="1" applyProtection="1">
      <alignment horizontal="center"/>
      <protection locked="0"/>
    </xf>
    <xf numFmtId="10" fontId="65" fillId="0" borderId="12" xfId="0" applyNumberFormat="1" applyFont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/>
    </xf>
    <xf numFmtId="167" fontId="65" fillId="0" borderId="12" xfId="0" applyNumberFormat="1" applyFont="1" applyBorder="1" applyAlignment="1" applyProtection="1">
      <alignment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66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17" fillId="33" borderId="0" xfId="55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1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Fill="1" applyAlignment="1" applyProtection="1">
      <alignment horizontal="center"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42" fontId="44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17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3" fontId="0" fillId="4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Border="1" applyAlignment="1">
      <alignment/>
    </xf>
    <xf numFmtId="164" fontId="0" fillId="0" borderId="12" xfId="0" applyNumberFormat="1" applyFont="1" applyBorder="1" applyAlignment="1" applyProtection="1">
      <alignment/>
      <protection locked="0"/>
    </xf>
    <xf numFmtId="164" fontId="0" fillId="0" borderId="16" xfId="0" applyNumberFormat="1" applyFont="1" applyBorder="1" applyAlignment="1" applyProtection="1">
      <alignment/>
      <protection locked="0"/>
    </xf>
    <xf numFmtId="41" fontId="71" fillId="0" borderId="0" xfId="0" applyNumberFormat="1" applyFont="1" applyFill="1" applyBorder="1" applyAlignment="1" applyProtection="1">
      <alignment/>
      <protection locked="0"/>
    </xf>
    <xf numFmtId="10" fontId="13" fillId="0" borderId="12" xfId="0" applyNumberFormat="1" applyFont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I109" sqref="I109"/>
    </sheetView>
  </sheetViews>
  <sheetFormatPr defaultColWidth="9.140625" defaultRowHeight="12.75"/>
  <cols>
    <col min="1" max="1" width="7.421875" style="0" customWidth="1"/>
    <col min="2" max="2" width="3.8515625" style="0" customWidth="1"/>
    <col min="3" max="3" width="34.140625" style="0" customWidth="1"/>
    <col min="4" max="5" width="9.8515625" style="0" customWidth="1"/>
    <col min="6" max="7" width="9.7109375" style="0" customWidth="1"/>
    <col min="8" max="8" width="7.7109375" style="0" customWidth="1"/>
    <col min="9" max="10" width="12.7109375" style="0" customWidth="1"/>
    <col min="11" max="11" width="11.00390625" style="0" customWidth="1"/>
    <col min="12" max="12" width="10.57421875" style="0" customWidth="1"/>
  </cols>
  <sheetData>
    <row r="1" ht="12.75">
      <c r="C1" s="73" t="s">
        <v>83</v>
      </c>
    </row>
    <row r="2" spans="1:12" ht="12.75">
      <c r="A2" s="1"/>
      <c r="B2" s="2"/>
      <c r="C2" s="2"/>
      <c r="D2" s="3"/>
      <c r="E2" s="82"/>
      <c r="F2" s="82" t="s">
        <v>84</v>
      </c>
      <c r="G2" s="82" t="s">
        <v>84</v>
      </c>
      <c r="H2" s="3" t="s">
        <v>85</v>
      </c>
      <c r="I2" s="4" t="s">
        <v>0</v>
      </c>
      <c r="J2" s="86" t="s">
        <v>0</v>
      </c>
      <c r="K2" s="82" t="s">
        <v>84</v>
      </c>
      <c r="L2" s="82" t="s">
        <v>84</v>
      </c>
    </row>
    <row r="3" spans="1:12" ht="12.75">
      <c r="A3" s="2"/>
      <c r="B3" s="2"/>
      <c r="C3" s="2"/>
      <c r="D3" s="3" t="s">
        <v>75</v>
      </c>
      <c r="E3" s="82" t="s">
        <v>82</v>
      </c>
      <c r="F3" s="83" t="s">
        <v>1</v>
      </c>
      <c r="G3" s="83" t="s">
        <v>1</v>
      </c>
      <c r="H3" s="80" t="s">
        <v>2</v>
      </c>
      <c r="I3" s="5" t="s">
        <v>76</v>
      </c>
      <c r="J3" s="87" t="s">
        <v>86</v>
      </c>
      <c r="K3" s="86" t="s">
        <v>3</v>
      </c>
      <c r="L3" s="86" t="s">
        <v>3</v>
      </c>
    </row>
    <row r="4" spans="1:12" ht="13.5">
      <c r="A4" s="6" t="s">
        <v>4</v>
      </c>
      <c r="B4" s="7"/>
      <c r="C4" s="6" t="s">
        <v>5</v>
      </c>
      <c r="D4" s="33" t="s">
        <v>52</v>
      </c>
      <c r="E4" s="85" t="s">
        <v>52</v>
      </c>
      <c r="F4" s="84" t="s">
        <v>6</v>
      </c>
      <c r="G4" s="84" t="s">
        <v>7</v>
      </c>
      <c r="H4" s="81" t="s">
        <v>53</v>
      </c>
      <c r="I4" s="8" t="s">
        <v>8</v>
      </c>
      <c r="J4" s="85" t="s">
        <v>8</v>
      </c>
      <c r="K4" s="88" t="s">
        <v>9</v>
      </c>
      <c r="L4" s="88" t="s">
        <v>81</v>
      </c>
    </row>
    <row r="5" spans="1:12" ht="12.75">
      <c r="A5" s="47">
        <v>10021</v>
      </c>
      <c r="B5" s="18"/>
      <c r="C5" s="19" t="s">
        <v>10</v>
      </c>
      <c r="D5" s="74">
        <v>2.04</v>
      </c>
      <c r="E5" s="51">
        <v>1.97</v>
      </c>
      <c r="F5" s="90">
        <f>+E5-D5</f>
        <v>-0.07000000000000006</v>
      </c>
      <c r="G5" s="91">
        <f>F5/D5</f>
        <v>-0.03431372549019611</v>
      </c>
      <c r="H5" s="123"/>
      <c r="I5" s="42">
        <f>35.8228*D5*H5</f>
        <v>0</v>
      </c>
      <c r="J5" s="94">
        <f>((35.8228*0.25)+(35.7997*0.75))*E5*H5</f>
        <v>0</v>
      </c>
      <c r="K5" s="64">
        <f>J5-I5</f>
        <v>0</v>
      </c>
      <c r="L5" s="93" t="e">
        <f>K5/I5</f>
        <v>#DIV/0!</v>
      </c>
    </row>
    <row r="6" spans="1:12" ht="12.75">
      <c r="A6" s="47">
        <v>10060</v>
      </c>
      <c r="B6" s="18"/>
      <c r="C6" s="19" t="s">
        <v>11</v>
      </c>
      <c r="D6" s="74">
        <v>2.74</v>
      </c>
      <c r="E6" s="51">
        <v>2.74</v>
      </c>
      <c r="F6" s="77">
        <f aca="true" t="shared" si="0" ref="F6:F43">+E6-D6</f>
        <v>0</v>
      </c>
      <c r="G6" s="39">
        <f aca="true" t="shared" si="1" ref="G6:G43">F6/D6</f>
        <v>0</v>
      </c>
      <c r="H6" s="123"/>
      <c r="I6" s="43">
        <f aca="true" t="shared" si="2" ref="I6:I43">35.8228*D6*H6</f>
        <v>0</v>
      </c>
      <c r="J6" s="95">
        <f aca="true" t="shared" si="3" ref="J6:J43">((35.8228*0.25)+(35.7997*0.75))*E6*H6</f>
        <v>0</v>
      </c>
      <c r="K6" s="63">
        <f aca="true" t="shared" si="4" ref="K6:K42">J6-I6</f>
        <v>0</v>
      </c>
      <c r="L6" s="78" t="e">
        <f>K6/I6</f>
        <v>#DIV/0!</v>
      </c>
    </row>
    <row r="7" spans="1:12" ht="12.75">
      <c r="A7" s="47">
        <v>20665</v>
      </c>
      <c r="B7" s="18"/>
      <c r="C7" s="19" t="s">
        <v>12</v>
      </c>
      <c r="D7" s="74">
        <v>2.57</v>
      </c>
      <c r="E7" s="92">
        <v>2.6</v>
      </c>
      <c r="F7" s="77">
        <f t="shared" si="0"/>
        <v>0.03000000000000025</v>
      </c>
      <c r="G7" s="39">
        <f t="shared" si="1"/>
        <v>0.01167315175097286</v>
      </c>
      <c r="H7" s="123"/>
      <c r="I7" s="43">
        <f t="shared" si="2"/>
        <v>0</v>
      </c>
      <c r="J7" s="95">
        <f t="shared" si="3"/>
        <v>0</v>
      </c>
      <c r="K7" s="63">
        <f t="shared" si="4"/>
        <v>0</v>
      </c>
      <c r="L7" s="78" t="e">
        <f aca="true" t="shared" si="5" ref="L7:L42">K7/I7</f>
        <v>#DIV/0!</v>
      </c>
    </row>
    <row r="8" spans="1:12" ht="12.75">
      <c r="A8" s="47">
        <v>31575</v>
      </c>
      <c r="B8" s="18"/>
      <c r="C8" s="19" t="s">
        <v>13</v>
      </c>
      <c r="D8" s="74">
        <v>2.21</v>
      </c>
      <c r="E8" s="92">
        <v>2.2</v>
      </c>
      <c r="F8" s="90">
        <f t="shared" si="0"/>
        <v>-0.009999999999999787</v>
      </c>
      <c r="G8" s="91">
        <f t="shared" si="1"/>
        <v>-0.0045248868778279576</v>
      </c>
      <c r="H8" s="123"/>
      <c r="I8" s="43">
        <f t="shared" si="2"/>
        <v>0</v>
      </c>
      <c r="J8" s="95">
        <f t="shared" si="3"/>
        <v>0</v>
      </c>
      <c r="K8" s="63">
        <f t="shared" si="4"/>
        <v>0</v>
      </c>
      <c r="L8" s="93" t="e">
        <f t="shared" si="5"/>
        <v>#DIV/0!</v>
      </c>
    </row>
    <row r="9" spans="1:12" ht="12.75">
      <c r="A9" s="47">
        <v>41019</v>
      </c>
      <c r="B9" s="18"/>
      <c r="C9" s="68" t="s">
        <v>71</v>
      </c>
      <c r="D9" s="74">
        <v>13.41</v>
      </c>
      <c r="E9" s="92">
        <v>13.57</v>
      </c>
      <c r="F9" s="77">
        <f t="shared" si="0"/>
        <v>0.16000000000000014</v>
      </c>
      <c r="G9" s="39">
        <f t="shared" si="1"/>
        <v>0.011931394481730064</v>
      </c>
      <c r="H9" s="123"/>
      <c r="I9" s="43">
        <f t="shared" si="2"/>
        <v>0</v>
      </c>
      <c r="J9" s="95">
        <f t="shared" si="3"/>
        <v>0</v>
      </c>
      <c r="K9" s="63">
        <f t="shared" si="4"/>
        <v>0</v>
      </c>
      <c r="L9" s="78" t="e">
        <f t="shared" si="5"/>
        <v>#DIV/0!</v>
      </c>
    </row>
    <row r="10" spans="1:12" ht="12.75">
      <c r="A10" s="47">
        <v>46600</v>
      </c>
      <c r="B10" s="18"/>
      <c r="C10" s="19" t="s">
        <v>14</v>
      </c>
      <c r="D10" s="74">
        <v>1.18</v>
      </c>
      <c r="E10" s="92">
        <v>1.18</v>
      </c>
      <c r="F10" s="77">
        <f t="shared" si="0"/>
        <v>0</v>
      </c>
      <c r="G10" s="39">
        <f t="shared" si="1"/>
        <v>0</v>
      </c>
      <c r="H10" s="123"/>
      <c r="I10" s="43">
        <f t="shared" si="2"/>
        <v>0</v>
      </c>
      <c r="J10" s="95">
        <f t="shared" si="3"/>
        <v>0</v>
      </c>
      <c r="K10" s="63">
        <f t="shared" si="4"/>
        <v>0</v>
      </c>
      <c r="L10" s="78" t="e">
        <f t="shared" si="5"/>
        <v>#DIV/0!</v>
      </c>
    </row>
    <row r="11" spans="1:12" ht="12.75">
      <c r="A11" s="47">
        <v>49411</v>
      </c>
      <c r="B11" s="18"/>
      <c r="C11" s="69" t="s">
        <v>77</v>
      </c>
      <c r="D11" s="74">
        <v>5.7</v>
      </c>
      <c r="E11" s="92">
        <v>5.74</v>
      </c>
      <c r="F11" s="77">
        <f t="shared" si="0"/>
        <v>0.040000000000000036</v>
      </c>
      <c r="G11" s="39">
        <f t="shared" si="1"/>
        <v>0.007017543859649129</v>
      </c>
      <c r="H11" s="123"/>
      <c r="I11" s="43">
        <f t="shared" si="2"/>
        <v>0</v>
      </c>
      <c r="J11" s="95">
        <f t="shared" si="3"/>
        <v>0</v>
      </c>
      <c r="K11" s="63">
        <f t="shared" si="4"/>
        <v>0</v>
      </c>
      <c r="L11" s="78" t="e">
        <f t="shared" si="5"/>
        <v>#DIV/0!</v>
      </c>
    </row>
    <row r="12" spans="1:12" ht="12.75">
      <c r="A12" s="47">
        <v>55875</v>
      </c>
      <c r="B12" s="18"/>
      <c r="C12" s="19" t="s">
        <v>50</v>
      </c>
      <c r="D12" s="74">
        <v>21.71</v>
      </c>
      <c r="E12" s="92">
        <v>21.86</v>
      </c>
      <c r="F12" s="77">
        <f t="shared" si="0"/>
        <v>0.14999999999999858</v>
      </c>
      <c r="G12" s="39">
        <f t="shared" si="1"/>
        <v>0.006909258406264328</v>
      </c>
      <c r="H12" s="123"/>
      <c r="I12" s="43">
        <f t="shared" si="2"/>
        <v>0</v>
      </c>
      <c r="J12" s="95">
        <f t="shared" si="3"/>
        <v>0</v>
      </c>
      <c r="K12" s="63">
        <f t="shared" si="4"/>
        <v>0</v>
      </c>
      <c r="L12" s="78" t="e">
        <f t="shared" si="5"/>
        <v>#DIV/0!</v>
      </c>
    </row>
    <row r="13" spans="1:12" ht="12.75">
      <c r="A13" s="9">
        <v>55876</v>
      </c>
      <c r="B13" s="1"/>
      <c r="C13" s="10" t="s">
        <v>49</v>
      </c>
      <c r="D13" s="74">
        <v>2.88</v>
      </c>
      <c r="E13" s="92">
        <v>2.9</v>
      </c>
      <c r="F13" s="77">
        <f t="shared" si="0"/>
        <v>0.020000000000000018</v>
      </c>
      <c r="G13" s="39">
        <f t="shared" si="1"/>
        <v>0.006944444444444451</v>
      </c>
      <c r="H13" s="123"/>
      <c r="I13" s="43">
        <f t="shared" si="2"/>
        <v>0</v>
      </c>
      <c r="J13" s="95">
        <f t="shared" si="3"/>
        <v>0</v>
      </c>
      <c r="K13" s="63">
        <f t="shared" si="4"/>
        <v>0</v>
      </c>
      <c r="L13" s="78" t="e">
        <f t="shared" si="5"/>
        <v>#DIV/0!</v>
      </c>
    </row>
    <row r="14" spans="1:12" ht="12.75">
      <c r="A14" s="70">
        <v>55920</v>
      </c>
      <c r="B14" s="18"/>
      <c r="C14" s="19" t="s">
        <v>70</v>
      </c>
      <c r="D14" s="74">
        <v>12.77</v>
      </c>
      <c r="E14" s="92">
        <v>12.83</v>
      </c>
      <c r="F14" s="77">
        <f t="shared" si="0"/>
        <v>0.0600000000000005</v>
      </c>
      <c r="G14" s="39">
        <f t="shared" si="1"/>
        <v>0.004698512137823062</v>
      </c>
      <c r="H14" s="123"/>
      <c r="I14" s="43">
        <f t="shared" si="2"/>
        <v>0</v>
      </c>
      <c r="J14" s="95">
        <f t="shared" si="3"/>
        <v>0</v>
      </c>
      <c r="K14" s="63">
        <f t="shared" si="4"/>
        <v>0</v>
      </c>
      <c r="L14" s="78" t="e">
        <f t="shared" si="5"/>
        <v>#DIV/0!</v>
      </c>
    </row>
    <row r="15" spans="1:12" ht="12.75">
      <c r="A15" s="47">
        <v>57155</v>
      </c>
      <c r="B15" s="47"/>
      <c r="C15" s="68" t="s">
        <v>15</v>
      </c>
      <c r="D15" s="74">
        <v>8.24</v>
      </c>
      <c r="E15" s="92">
        <v>8.3</v>
      </c>
      <c r="F15" s="77">
        <f t="shared" si="0"/>
        <v>0.0600000000000005</v>
      </c>
      <c r="G15" s="39">
        <f t="shared" si="1"/>
        <v>0.0072815533980583125</v>
      </c>
      <c r="H15" s="123"/>
      <c r="I15" s="43">
        <f t="shared" si="2"/>
        <v>0</v>
      </c>
      <c r="J15" s="95">
        <f t="shared" si="3"/>
        <v>0</v>
      </c>
      <c r="K15" s="63">
        <f t="shared" si="4"/>
        <v>0</v>
      </c>
      <c r="L15" s="78" t="e">
        <f t="shared" si="5"/>
        <v>#DIV/0!</v>
      </c>
    </row>
    <row r="16" spans="1:12" ht="12.75">
      <c r="A16" s="47">
        <v>57156</v>
      </c>
      <c r="B16" s="47"/>
      <c r="C16" s="68" t="s">
        <v>73</v>
      </c>
      <c r="D16" s="74">
        <v>4.16</v>
      </c>
      <c r="E16" s="92">
        <v>4.22</v>
      </c>
      <c r="F16" s="77">
        <f t="shared" si="0"/>
        <v>0.05999999999999961</v>
      </c>
      <c r="G16" s="39">
        <f t="shared" si="1"/>
        <v>0.014423076923076828</v>
      </c>
      <c r="H16" s="123"/>
      <c r="I16" s="43">
        <f t="shared" si="2"/>
        <v>0</v>
      </c>
      <c r="J16" s="95">
        <f t="shared" si="3"/>
        <v>0</v>
      </c>
      <c r="K16" s="63">
        <f t="shared" si="4"/>
        <v>0</v>
      </c>
      <c r="L16" s="78" t="e">
        <f t="shared" si="5"/>
        <v>#DIV/0!</v>
      </c>
    </row>
    <row r="17" spans="1:12" ht="12.75">
      <c r="A17" s="71">
        <v>57410</v>
      </c>
      <c r="B17" s="66"/>
      <c r="C17" s="19" t="s">
        <v>16</v>
      </c>
      <c r="D17" s="74">
        <v>3.13</v>
      </c>
      <c r="E17" s="92">
        <v>3.04</v>
      </c>
      <c r="F17" s="90">
        <f t="shared" si="0"/>
        <v>-0.08999999999999986</v>
      </c>
      <c r="G17" s="91">
        <f t="shared" si="1"/>
        <v>-0.0287539936102236</v>
      </c>
      <c r="H17" s="123"/>
      <c r="I17" s="43">
        <f t="shared" si="2"/>
        <v>0</v>
      </c>
      <c r="J17" s="95">
        <f t="shared" si="3"/>
        <v>0</v>
      </c>
      <c r="K17" s="63">
        <f t="shared" si="4"/>
        <v>0</v>
      </c>
      <c r="L17" s="93" t="e">
        <f t="shared" si="5"/>
        <v>#DIV/0!</v>
      </c>
    </row>
    <row r="18" spans="1:12" ht="12.75">
      <c r="A18" s="9">
        <v>76873</v>
      </c>
      <c r="B18" s="1">
        <v>26</v>
      </c>
      <c r="C18" s="32" t="s">
        <v>17</v>
      </c>
      <c r="D18" s="74">
        <v>2.23</v>
      </c>
      <c r="E18" s="92">
        <v>2.21</v>
      </c>
      <c r="F18" s="90">
        <f t="shared" si="0"/>
        <v>-0.020000000000000018</v>
      </c>
      <c r="G18" s="91">
        <f t="shared" si="1"/>
        <v>-0.00896860986547086</v>
      </c>
      <c r="H18" s="123"/>
      <c r="I18" s="43">
        <f t="shared" si="2"/>
        <v>0</v>
      </c>
      <c r="J18" s="95">
        <f t="shared" si="3"/>
        <v>0</v>
      </c>
      <c r="K18" s="63">
        <f t="shared" si="4"/>
        <v>0</v>
      </c>
      <c r="L18" s="93" t="e">
        <f t="shared" si="5"/>
        <v>#DIV/0!</v>
      </c>
    </row>
    <row r="19" spans="1:12" ht="12.75">
      <c r="A19" s="9">
        <v>76942</v>
      </c>
      <c r="B19" s="1">
        <v>26</v>
      </c>
      <c r="C19" s="10" t="s">
        <v>18</v>
      </c>
      <c r="D19" s="74">
        <v>0.95</v>
      </c>
      <c r="E19" s="92">
        <v>0.97</v>
      </c>
      <c r="F19" s="77">
        <f t="shared" si="0"/>
        <v>0.020000000000000018</v>
      </c>
      <c r="G19" s="39">
        <f t="shared" si="1"/>
        <v>0.02105263157894739</v>
      </c>
      <c r="H19" s="123"/>
      <c r="I19" s="43">
        <f t="shared" si="2"/>
        <v>0</v>
      </c>
      <c r="J19" s="95">
        <f t="shared" si="3"/>
        <v>0</v>
      </c>
      <c r="K19" s="63">
        <f t="shared" si="4"/>
        <v>0</v>
      </c>
      <c r="L19" s="78" t="e">
        <f t="shared" si="5"/>
        <v>#DIV/0!</v>
      </c>
    </row>
    <row r="20" spans="1:12" ht="12.75">
      <c r="A20" s="47">
        <v>76950</v>
      </c>
      <c r="B20" s="18">
        <v>26</v>
      </c>
      <c r="C20" s="72" t="s">
        <v>19</v>
      </c>
      <c r="D20" s="74">
        <v>0.84</v>
      </c>
      <c r="E20" s="92">
        <v>0.86</v>
      </c>
      <c r="F20" s="77">
        <f t="shared" si="0"/>
        <v>0.020000000000000018</v>
      </c>
      <c r="G20" s="39">
        <f t="shared" si="1"/>
        <v>0.023809523809523832</v>
      </c>
      <c r="H20" s="123"/>
      <c r="I20" s="43">
        <f t="shared" si="2"/>
        <v>0</v>
      </c>
      <c r="J20" s="95">
        <f t="shared" si="3"/>
        <v>0</v>
      </c>
      <c r="K20" s="63">
        <f t="shared" si="4"/>
        <v>0</v>
      </c>
      <c r="L20" s="78" t="e">
        <f t="shared" si="5"/>
        <v>#DIV/0!</v>
      </c>
    </row>
    <row r="21" spans="1:12" ht="12.75">
      <c r="A21" s="47">
        <v>76965</v>
      </c>
      <c r="B21" s="18">
        <v>26</v>
      </c>
      <c r="C21" s="72" t="s">
        <v>19</v>
      </c>
      <c r="D21" s="74">
        <v>1.92</v>
      </c>
      <c r="E21" s="92">
        <v>1.9</v>
      </c>
      <c r="F21" s="90">
        <f t="shared" si="0"/>
        <v>-0.020000000000000018</v>
      </c>
      <c r="G21" s="91">
        <f t="shared" si="1"/>
        <v>-0.010416666666666676</v>
      </c>
      <c r="H21" s="123"/>
      <c r="I21" s="43">
        <f t="shared" si="2"/>
        <v>0</v>
      </c>
      <c r="J21" s="95">
        <f t="shared" si="3"/>
        <v>0</v>
      </c>
      <c r="K21" s="63">
        <f t="shared" si="4"/>
        <v>0</v>
      </c>
      <c r="L21" s="93" t="e">
        <f t="shared" si="5"/>
        <v>#DIV/0!</v>
      </c>
    </row>
    <row r="22" spans="1:12" ht="12.75">
      <c r="A22" s="14">
        <v>77014</v>
      </c>
      <c r="B22" s="1">
        <v>26</v>
      </c>
      <c r="C22" s="14" t="s">
        <v>68</v>
      </c>
      <c r="D22" s="74">
        <v>1.24</v>
      </c>
      <c r="E22" s="92">
        <v>1.25</v>
      </c>
      <c r="F22" s="77">
        <f t="shared" si="0"/>
        <v>0.010000000000000009</v>
      </c>
      <c r="G22" s="39">
        <f t="shared" si="1"/>
        <v>0.008064516129032265</v>
      </c>
      <c r="H22" s="123"/>
      <c r="I22" s="43">
        <f t="shared" si="2"/>
        <v>0</v>
      </c>
      <c r="J22" s="95">
        <f t="shared" si="3"/>
        <v>0</v>
      </c>
      <c r="K22" s="63">
        <f t="shared" si="4"/>
        <v>0</v>
      </c>
      <c r="L22" s="78" t="e">
        <f t="shared" si="5"/>
        <v>#DIV/0!</v>
      </c>
    </row>
    <row r="23" spans="1:12" ht="12.75">
      <c r="A23" s="9">
        <v>77261</v>
      </c>
      <c r="B23" s="1"/>
      <c r="C23" s="13" t="s">
        <v>20</v>
      </c>
      <c r="D23" s="74">
        <v>2.12</v>
      </c>
      <c r="E23" s="92">
        <v>2.14</v>
      </c>
      <c r="F23" s="77">
        <f t="shared" si="0"/>
        <v>0.020000000000000018</v>
      </c>
      <c r="G23" s="39">
        <f t="shared" si="1"/>
        <v>0.009433962264150952</v>
      </c>
      <c r="H23" s="123"/>
      <c r="I23" s="43">
        <f t="shared" si="2"/>
        <v>0</v>
      </c>
      <c r="J23" s="95">
        <f t="shared" si="3"/>
        <v>0</v>
      </c>
      <c r="K23" s="63">
        <f t="shared" si="4"/>
        <v>0</v>
      </c>
      <c r="L23" s="78" t="e">
        <f t="shared" si="5"/>
        <v>#DIV/0!</v>
      </c>
    </row>
    <row r="24" spans="1:12" ht="12.75">
      <c r="A24" s="9">
        <v>77262</v>
      </c>
      <c r="B24" s="1"/>
      <c r="C24" s="13" t="s">
        <v>20</v>
      </c>
      <c r="D24" s="74">
        <v>3.17</v>
      </c>
      <c r="E24" s="92">
        <v>3.19</v>
      </c>
      <c r="F24" s="77">
        <f t="shared" si="0"/>
        <v>0.020000000000000018</v>
      </c>
      <c r="G24" s="39">
        <f t="shared" si="1"/>
        <v>0.006309148264984233</v>
      </c>
      <c r="H24" s="123"/>
      <c r="I24" s="43">
        <f t="shared" si="2"/>
        <v>0</v>
      </c>
      <c r="J24" s="95">
        <f t="shared" si="3"/>
        <v>0</v>
      </c>
      <c r="K24" s="63">
        <f t="shared" si="4"/>
        <v>0</v>
      </c>
      <c r="L24" s="78" t="e">
        <f t="shared" si="5"/>
        <v>#DIV/0!</v>
      </c>
    </row>
    <row r="25" spans="1:12" ht="12.75">
      <c r="A25" s="9">
        <v>77263</v>
      </c>
      <c r="B25" s="9"/>
      <c r="C25" s="34" t="s">
        <v>20</v>
      </c>
      <c r="D25" s="74">
        <v>4.66</v>
      </c>
      <c r="E25" s="92">
        <v>4.71</v>
      </c>
      <c r="F25" s="77">
        <f t="shared" si="0"/>
        <v>0.04999999999999982</v>
      </c>
      <c r="G25" s="39">
        <f t="shared" si="1"/>
        <v>0.010729613733905541</v>
      </c>
      <c r="H25" s="123"/>
      <c r="I25" s="43">
        <f t="shared" si="2"/>
        <v>0</v>
      </c>
      <c r="J25" s="95">
        <f t="shared" si="3"/>
        <v>0</v>
      </c>
      <c r="K25" s="63">
        <f t="shared" si="4"/>
        <v>0</v>
      </c>
      <c r="L25" s="78" t="e">
        <f t="shared" si="5"/>
        <v>#DIV/0!</v>
      </c>
    </row>
    <row r="26" spans="1:12" ht="12.75">
      <c r="A26" s="9">
        <v>77280</v>
      </c>
      <c r="B26" s="9">
        <v>26</v>
      </c>
      <c r="C26" s="34" t="s">
        <v>21</v>
      </c>
      <c r="D26" s="74">
        <v>1.01</v>
      </c>
      <c r="E26" s="92">
        <v>1.03</v>
      </c>
      <c r="F26" s="77">
        <f t="shared" si="0"/>
        <v>0.020000000000000018</v>
      </c>
      <c r="G26" s="39">
        <f t="shared" si="1"/>
        <v>0.01980198019801982</v>
      </c>
      <c r="H26" s="123"/>
      <c r="I26" s="43">
        <f t="shared" si="2"/>
        <v>0</v>
      </c>
      <c r="J26" s="95">
        <f t="shared" si="3"/>
        <v>0</v>
      </c>
      <c r="K26" s="63">
        <f t="shared" si="4"/>
        <v>0</v>
      </c>
      <c r="L26" s="78" t="e">
        <f t="shared" si="5"/>
        <v>#DIV/0!</v>
      </c>
    </row>
    <row r="27" spans="1:12" ht="12.75">
      <c r="A27" s="9">
        <v>77285</v>
      </c>
      <c r="B27" s="9">
        <v>26</v>
      </c>
      <c r="C27" s="34" t="s">
        <v>21</v>
      </c>
      <c r="D27" s="74">
        <v>1.53</v>
      </c>
      <c r="E27" s="92">
        <v>1.54</v>
      </c>
      <c r="F27" s="77">
        <f t="shared" si="0"/>
        <v>0.010000000000000009</v>
      </c>
      <c r="G27" s="39">
        <f t="shared" si="1"/>
        <v>0.006535947712418306</v>
      </c>
      <c r="H27" s="123"/>
      <c r="I27" s="43">
        <f t="shared" si="2"/>
        <v>0</v>
      </c>
      <c r="J27" s="95">
        <f t="shared" si="3"/>
        <v>0</v>
      </c>
      <c r="K27" s="63">
        <f t="shared" si="4"/>
        <v>0</v>
      </c>
      <c r="L27" s="78" t="e">
        <f t="shared" si="5"/>
        <v>#DIV/0!</v>
      </c>
    </row>
    <row r="28" spans="1:12" ht="12.75">
      <c r="A28" s="9">
        <v>77290</v>
      </c>
      <c r="B28" s="9">
        <v>26</v>
      </c>
      <c r="C28" s="34" t="s">
        <v>21</v>
      </c>
      <c r="D28" s="74">
        <v>2.26</v>
      </c>
      <c r="E28" s="92">
        <v>2.3</v>
      </c>
      <c r="F28" s="77">
        <f t="shared" si="0"/>
        <v>0.040000000000000036</v>
      </c>
      <c r="G28" s="39">
        <f t="shared" si="1"/>
        <v>0.017699115044247805</v>
      </c>
      <c r="H28" s="123"/>
      <c r="I28" s="43">
        <f t="shared" si="2"/>
        <v>0</v>
      </c>
      <c r="J28" s="95">
        <f t="shared" si="3"/>
        <v>0</v>
      </c>
      <c r="K28" s="63">
        <f t="shared" si="4"/>
        <v>0</v>
      </c>
      <c r="L28" s="78" t="e">
        <f t="shared" si="5"/>
        <v>#DIV/0!</v>
      </c>
    </row>
    <row r="29" spans="1:12" ht="12.75">
      <c r="A29" s="9">
        <v>77295</v>
      </c>
      <c r="B29" s="9">
        <v>26</v>
      </c>
      <c r="C29" s="34" t="s">
        <v>21</v>
      </c>
      <c r="D29" s="74">
        <v>6.63</v>
      </c>
      <c r="E29" s="92">
        <v>6.31</v>
      </c>
      <c r="F29" s="90">
        <f t="shared" si="0"/>
        <v>-0.3200000000000003</v>
      </c>
      <c r="G29" s="91">
        <f t="shared" si="1"/>
        <v>-0.048265460030165956</v>
      </c>
      <c r="H29" s="123"/>
      <c r="I29" s="43">
        <f t="shared" si="2"/>
        <v>0</v>
      </c>
      <c r="J29" s="95">
        <f t="shared" si="3"/>
        <v>0</v>
      </c>
      <c r="K29" s="63">
        <f t="shared" si="4"/>
        <v>0</v>
      </c>
      <c r="L29" s="93" t="e">
        <f t="shared" si="5"/>
        <v>#DIV/0!</v>
      </c>
    </row>
    <row r="30" spans="1:12" ht="12.75">
      <c r="A30" s="9">
        <v>77300</v>
      </c>
      <c r="B30" s="9">
        <v>26</v>
      </c>
      <c r="C30" s="34" t="s">
        <v>22</v>
      </c>
      <c r="D30" s="75">
        <v>0.9</v>
      </c>
      <c r="E30" s="92">
        <v>0.91</v>
      </c>
      <c r="F30" s="77">
        <f t="shared" si="0"/>
        <v>0.010000000000000009</v>
      </c>
      <c r="G30" s="39">
        <f t="shared" si="1"/>
        <v>0.01111111111111112</v>
      </c>
      <c r="H30" s="123"/>
      <c r="I30" s="43">
        <f t="shared" si="2"/>
        <v>0</v>
      </c>
      <c r="J30" s="95">
        <f t="shared" si="3"/>
        <v>0</v>
      </c>
      <c r="K30" s="63">
        <f>J30-I30</f>
        <v>0</v>
      </c>
      <c r="L30" s="78" t="e">
        <f>K30/I30</f>
        <v>#DIV/0!</v>
      </c>
    </row>
    <row r="31" spans="1:12" ht="12.75">
      <c r="A31" s="9">
        <v>77301</v>
      </c>
      <c r="B31" s="9">
        <v>26</v>
      </c>
      <c r="C31" s="34" t="s">
        <v>23</v>
      </c>
      <c r="D31" s="75">
        <v>11.6</v>
      </c>
      <c r="E31" s="92">
        <v>11.73</v>
      </c>
      <c r="F31" s="77">
        <f t="shared" si="0"/>
        <v>0.13000000000000078</v>
      </c>
      <c r="G31" s="39">
        <f t="shared" si="1"/>
        <v>0.011206896551724205</v>
      </c>
      <c r="H31" s="123"/>
      <c r="I31" s="43">
        <f t="shared" si="2"/>
        <v>0</v>
      </c>
      <c r="J31" s="95">
        <f t="shared" si="3"/>
        <v>0</v>
      </c>
      <c r="K31" s="63">
        <f t="shared" si="4"/>
        <v>0</v>
      </c>
      <c r="L31" s="78" t="e">
        <f t="shared" si="5"/>
        <v>#DIV/0!</v>
      </c>
    </row>
    <row r="32" spans="1:12" ht="12.75">
      <c r="A32" s="9">
        <v>77305</v>
      </c>
      <c r="B32" s="9">
        <v>26</v>
      </c>
      <c r="C32" s="34" t="s">
        <v>24</v>
      </c>
      <c r="D32" s="75">
        <v>1.01</v>
      </c>
      <c r="E32" s="92">
        <v>1.03</v>
      </c>
      <c r="F32" s="77">
        <f t="shared" si="0"/>
        <v>0.020000000000000018</v>
      </c>
      <c r="G32" s="39">
        <f t="shared" si="1"/>
        <v>0.01980198019801982</v>
      </c>
      <c r="H32" s="123"/>
      <c r="I32" s="43">
        <f t="shared" si="2"/>
        <v>0</v>
      </c>
      <c r="J32" s="95">
        <f t="shared" si="3"/>
        <v>0</v>
      </c>
      <c r="K32" s="63">
        <f t="shared" si="4"/>
        <v>0</v>
      </c>
      <c r="L32" s="78" t="e">
        <f t="shared" si="5"/>
        <v>#DIV/0!</v>
      </c>
    </row>
    <row r="33" spans="1:12" ht="12.75">
      <c r="A33" s="9">
        <v>77310</v>
      </c>
      <c r="B33" s="9">
        <v>26</v>
      </c>
      <c r="C33" s="34" t="s">
        <v>25</v>
      </c>
      <c r="D33" s="75">
        <v>1.53</v>
      </c>
      <c r="E33" s="92">
        <v>1.55</v>
      </c>
      <c r="F33" s="77">
        <f t="shared" si="0"/>
        <v>0.020000000000000018</v>
      </c>
      <c r="G33" s="39">
        <f t="shared" si="1"/>
        <v>0.013071895424836612</v>
      </c>
      <c r="H33" s="123"/>
      <c r="I33" s="43">
        <f t="shared" si="2"/>
        <v>0</v>
      </c>
      <c r="J33" s="95">
        <f t="shared" si="3"/>
        <v>0</v>
      </c>
      <c r="K33" s="63">
        <f t="shared" si="4"/>
        <v>0</v>
      </c>
      <c r="L33" s="78" t="e">
        <f t="shared" si="5"/>
        <v>#DIV/0!</v>
      </c>
    </row>
    <row r="34" spans="1:12" ht="12.75">
      <c r="A34" s="9">
        <v>77315</v>
      </c>
      <c r="B34" s="9">
        <v>26</v>
      </c>
      <c r="C34" s="34" t="s">
        <v>26</v>
      </c>
      <c r="D34" s="75">
        <v>2.26</v>
      </c>
      <c r="E34" s="92">
        <v>2.29</v>
      </c>
      <c r="F34" s="77">
        <f t="shared" si="0"/>
        <v>0.03000000000000025</v>
      </c>
      <c r="G34" s="39">
        <f t="shared" si="1"/>
        <v>0.013274336283185952</v>
      </c>
      <c r="H34" s="123"/>
      <c r="I34" s="43">
        <f>35.8228*D34*H34</f>
        <v>0</v>
      </c>
      <c r="J34" s="95">
        <f t="shared" si="3"/>
        <v>0</v>
      </c>
      <c r="K34" s="63">
        <f t="shared" si="4"/>
        <v>0</v>
      </c>
      <c r="L34" s="78" t="e">
        <f t="shared" si="5"/>
        <v>#DIV/0!</v>
      </c>
    </row>
    <row r="35" spans="1:12" ht="12.75">
      <c r="A35" s="9">
        <v>77321</v>
      </c>
      <c r="B35" s="9">
        <v>26</v>
      </c>
      <c r="C35" s="34" t="s">
        <v>27</v>
      </c>
      <c r="D35" s="75">
        <v>1.38</v>
      </c>
      <c r="E35" s="92">
        <v>1.39</v>
      </c>
      <c r="F35" s="77">
        <f t="shared" si="0"/>
        <v>0.010000000000000009</v>
      </c>
      <c r="G35" s="39">
        <f t="shared" si="1"/>
        <v>0.00724637681159421</v>
      </c>
      <c r="H35" s="123"/>
      <c r="I35" s="43">
        <f t="shared" si="2"/>
        <v>0</v>
      </c>
      <c r="J35" s="95">
        <f t="shared" si="3"/>
        <v>0</v>
      </c>
      <c r="K35" s="63">
        <f t="shared" si="4"/>
        <v>0</v>
      </c>
      <c r="L35" s="78" t="e">
        <f t="shared" si="5"/>
        <v>#DIV/0!</v>
      </c>
    </row>
    <row r="36" spans="1:12" ht="12.75">
      <c r="A36" s="9">
        <v>77326</v>
      </c>
      <c r="B36" s="9">
        <v>26</v>
      </c>
      <c r="C36" s="34" t="s">
        <v>28</v>
      </c>
      <c r="D36" s="75">
        <v>1.35</v>
      </c>
      <c r="E36" s="92">
        <v>1.37</v>
      </c>
      <c r="F36" s="77">
        <f t="shared" si="0"/>
        <v>0.020000000000000018</v>
      </c>
      <c r="G36" s="39">
        <f t="shared" si="1"/>
        <v>0.014814814814814828</v>
      </c>
      <c r="H36" s="123"/>
      <c r="I36" s="43">
        <f t="shared" si="2"/>
        <v>0</v>
      </c>
      <c r="J36" s="95">
        <f t="shared" si="3"/>
        <v>0</v>
      </c>
      <c r="K36" s="63">
        <f t="shared" si="4"/>
        <v>0</v>
      </c>
      <c r="L36" s="78" t="e">
        <f t="shared" si="5"/>
        <v>#DIV/0!</v>
      </c>
    </row>
    <row r="37" spans="1:12" ht="12.75">
      <c r="A37" s="9">
        <v>77327</v>
      </c>
      <c r="B37" s="9">
        <v>26</v>
      </c>
      <c r="C37" s="34" t="s">
        <v>29</v>
      </c>
      <c r="D37" s="75">
        <v>2.03</v>
      </c>
      <c r="E37" s="92">
        <v>2.04</v>
      </c>
      <c r="F37" s="77">
        <f t="shared" si="0"/>
        <v>0.010000000000000231</v>
      </c>
      <c r="G37" s="39">
        <f t="shared" si="1"/>
        <v>0.004926108374384351</v>
      </c>
      <c r="H37" s="123"/>
      <c r="I37" s="43">
        <f t="shared" si="2"/>
        <v>0</v>
      </c>
      <c r="J37" s="95">
        <f t="shared" si="3"/>
        <v>0</v>
      </c>
      <c r="K37" s="63">
        <f t="shared" si="4"/>
        <v>0</v>
      </c>
      <c r="L37" s="78" t="e">
        <f t="shared" si="5"/>
        <v>#DIV/0!</v>
      </c>
    </row>
    <row r="38" spans="1:12" ht="12.75">
      <c r="A38" s="9">
        <v>77328</v>
      </c>
      <c r="B38" s="9">
        <v>26</v>
      </c>
      <c r="C38" s="34" t="s">
        <v>30</v>
      </c>
      <c r="D38" s="75">
        <v>3.03</v>
      </c>
      <c r="E38" s="92">
        <v>3.07</v>
      </c>
      <c r="F38" s="77">
        <f t="shared" si="0"/>
        <v>0.040000000000000036</v>
      </c>
      <c r="G38" s="39">
        <f t="shared" si="1"/>
        <v>0.013201320132013214</v>
      </c>
      <c r="H38" s="123"/>
      <c r="I38" s="43">
        <f t="shared" si="2"/>
        <v>0</v>
      </c>
      <c r="J38" s="95">
        <f t="shared" si="3"/>
        <v>0</v>
      </c>
      <c r="K38" s="63">
        <f t="shared" si="4"/>
        <v>0</v>
      </c>
      <c r="L38" s="78" t="e">
        <f t="shared" si="5"/>
        <v>#DIV/0!</v>
      </c>
    </row>
    <row r="39" spans="1:12" ht="12.75">
      <c r="A39" s="9">
        <v>77331</v>
      </c>
      <c r="B39" s="9">
        <v>26</v>
      </c>
      <c r="C39" s="34" t="s">
        <v>31</v>
      </c>
      <c r="D39" s="75">
        <v>1.27</v>
      </c>
      <c r="E39" s="92">
        <v>1.28</v>
      </c>
      <c r="F39" s="77">
        <f>+E39-D39</f>
        <v>0.010000000000000009</v>
      </c>
      <c r="G39" s="39">
        <f>F39/D39</f>
        <v>0.007874015748031503</v>
      </c>
      <c r="H39" s="123"/>
      <c r="I39" s="43">
        <f t="shared" si="2"/>
        <v>0</v>
      </c>
      <c r="J39" s="95">
        <f t="shared" si="3"/>
        <v>0</v>
      </c>
      <c r="K39" s="63">
        <f t="shared" si="4"/>
        <v>0</v>
      </c>
      <c r="L39" s="78" t="e">
        <f t="shared" si="5"/>
        <v>#DIV/0!</v>
      </c>
    </row>
    <row r="40" spans="1:12" ht="12.75">
      <c r="A40" s="9">
        <v>77332</v>
      </c>
      <c r="B40" s="9">
        <v>26</v>
      </c>
      <c r="C40" s="34" t="s">
        <v>32</v>
      </c>
      <c r="D40" s="75">
        <v>0.79</v>
      </c>
      <c r="E40" s="92">
        <v>0.8</v>
      </c>
      <c r="F40" s="77">
        <f t="shared" si="0"/>
        <v>0.010000000000000009</v>
      </c>
      <c r="G40" s="39">
        <f t="shared" si="1"/>
        <v>0.012658227848101276</v>
      </c>
      <c r="H40" s="123"/>
      <c r="I40" s="43">
        <f t="shared" si="2"/>
        <v>0</v>
      </c>
      <c r="J40" s="95">
        <f t="shared" si="3"/>
        <v>0</v>
      </c>
      <c r="K40" s="63">
        <f t="shared" si="4"/>
        <v>0</v>
      </c>
      <c r="L40" s="78" t="e">
        <f t="shared" si="5"/>
        <v>#DIV/0!</v>
      </c>
    </row>
    <row r="41" spans="1:12" ht="12.75">
      <c r="A41" s="9">
        <v>77333</v>
      </c>
      <c r="B41" s="9">
        <v>26</v>
      </c>
      <c r="C41" s="34" t="s">
        <v>32</v>
      </c>
      <c r="D41" s="75">
        <v>1.23</v>
      </c>
      <c r="E41" s="92">
        <v>1.24</v>
      </c>
      <c r="F41" s="77">
        <f t="shared" si="0"/>
        <v>0.010000000000000009</v>
      </c>
      <c r="G41" s="39">
        <f t="shared" si="1"/>
        <v>0.008130081300813016</v>
      </c>
      <c r="H41" s="123"/>
      <c r="I41" s="43">
        <f t="shared" si="2"/>
        <v>0</v>
      </c>
      <c r="J41" s="95">
        <f t="shared" si="3"/>
        <v>0</v>
      </c>
      <c r="K41" s="63">
        <f t="shared" si="4"/>
        <v>0</v>
      </c>
      <c r="L41" s="78" t="e">
        <f t="shared" si="5"/>
        <v>#DIV/0!</v>
      </c>
    </row>
    <row r="42" spans="1:12" ht="12.75">
      <c r="A42" s="9">
        <v>77334</v>
      </c>
      <c r="B42" s="9">
        <v>26</v>
      </c>
      <c r="C42" s="34" t="s">
        <v>32</v>
      </c>
      <c r="D42" s="75">
        <v>1.8</v>
      </c>
      <c r="E42" s="92">
        <v>1.82</v>
      </c>
      <c r="F42" s="77">
        <f t="shared" si="0"/>
        <v>0.020000000000000018</v>
      </c>
      <c r="G42" s="39">
        <f t="shared" si="1"/>
        <v>0.01111111111111112</v>
      </c>
      <c r="H42" s="123"/>
      <c r="I42" s="43">
        <f t="shared" si="2"/>
        <v>0</v>
      </c>
      <c r="J42" s="95">
        <f>((35.8228*0.25)+(35.7997*0.75))*E42*H42</f>
        <v>0</v>
      </c>
      <c r="K42" s="63">
        <f t="shared" si="4"/>
        <v>0</v>
      </c>
      <c r="L42" s="78" t="e">
        <f t="shared" si="5"/>
        <v>#DIV/0!</v>
      </c>
    </row>
    <row r="43" spans="1:12" ht="12.75">
      <c r="A43" s="9">
        <v>77338</v>
      </c>
      <c r="B43" s="9">
        <v>26</v>
      </c>
      <c r="C43" s="9" t="s">
        <v>69</v>
      </c>
      <c r="D43" s="75">
        <v>6.24</v>
      </c>
      <c r="E43" s="92">
        <v>6.31</v>
      </c>
      <c r="F43" s="77">
        <f t="shared" si="0"/>
        <v>0.0699999999999994</v>
      </c>
      <c r="G43" s="39">
        <f t="shared" si="1"/>
        <v>0.01121794871794862</v>
      </c>
      <c r="H43" s="123"/>
      <c r="I43" s="43">
        <f t="shared" si="2"/>
        <v>0</v>
      </c>
      <c r="J43" s="95">
        <f t="shared" si="3"/>
        <v>0</v>
      </c>
      <c r="K43" s="63">
        <f>J43-I43</f>
        <v>0</v>
      </c>
      <c r="L43" s="78" t="e">
        <f>K43/I43</f>
        <v>#DIV/0!</v>
      </c>
    </row>
    <row r="44" spans="1:12" ht="12.75">
      <c r="A44" s="9"/>
      <c r="B44" s="9"/>
      <c r="C44" s="9"/>
      <c r="D44" s="55"/>
      <c r="E44" s="89"/>
      <c r="F44" s="61"/>
      <c r="G44" s="62"/>
      <c r="H44" s="56"/>
      <c r="I44" s="57"/>
      <c r="J44" s="57"/>
      <c r="K44" s="57"/>
      <c r="L44" s="9"/>
    </row>
    <row r="45" spans="1:12" ht="12.75">
      <c r="A45" s="1"/>
      <c r="B45" s="2"/>
      <c r="C45" s="2"/>
      <c r="D45" s="3"/>
      <c r="E45" s="82"/>
      <c r="F45" s="82" t="s">
        <v>84</v>
      </c>
      <c r="G45" s="82" t="s">
        <v>84</v>
      </c>
      <c r="H45" s="3" t="s">
        <v>85</v>
      </c>
      <c r="I45" s="4" t="s">
        <v>0</v>
      </c>
      <c r="J45" s="86" t="s">
        <v>0</v>
      </c>
      <c r="K45" s="82" t="s">
        <v>84</v>
      </c>
      <c r="L45" s="82" t="s">
        <v>84</v>
      </c>
    </row>
    <row r="46" spans="1:12" ht="12.75">
      <c r="A46" s="2"/>
      <c r="B46" s="2"/>
      <c r="C46" s="2"/>
      <c r="D46" s="3" t="s">
        <v>75</v>
      </c>
      <c r="E46" s="82" t="s">
        <v>82</v>
      </c>
      <c r="F46" s="83" t="s">
        <v>1</v>
      </c>
      <c r="G46" s="83" t="s">
        <v>1</v>
      </c>
      <c r="H46" s="80" t="s">
        <v>2</v>
      </c>
      <c r="I46" s="5" t="s">
        <v>76</v>
      </c>
      <c r="J46" s="87" t="s">
        <v>86</v>
      </c>
      <c r="K46" s="86" t="s">
        <v>3</v>
      </c>
      <c r="L46" s="86" t="s">
        <v>3</v>
      </c>
    </row>
    <row r="47" spans="1:12" ht="13.5">
      <c r="A47" s="6" t="s">
        <v>4</v>
      </c>
      <c r="B47" s="7"/>
      <c r="C47" s="6" t="s">
        <v>5</v>
      </c>
      <c r="D47" s="33" t="s">
        <v>52</v>
      </c>
      <c r="E47" s="85" t="s">
        <v>52</v>
      </c>
      <c r="F47" s="84" t="s">
        <v>6</v>
      </c>
      <c r="G47" s="84" t="s">
        <v>7</v>
      </c>
      <c r="H47" s="81" t="s">
        <v>53</v>
      </c>
      <c r="I47" s="8" t="s">
        <v>8</v>
      </c>
      <c r="J47" s="85" t="s">
        <v>8</v>
      </c>
      <c r="K47" s="88" t="s">
        <v>9</v>
      </c>
      <c r="L47" s="88" t="s">
        <v>81</v>
      </c>
    </row>
    <row r="48" spans="1:12" ht="12.75">
      <c r="A48" s="9">
        <v>77399</v>
      </c>
      <c r="B48" s="9">
        <v>26</v>
      </c>
      <c r="C48" s="51" t="s">
        <v>78</v>
      </c>
      <c r="D48" s="76">
        <v>0</v>
      </c>
      <c r="E48" s="124">
        <v>0</v>
      </c>
      <c r="F48" s="77">
        <f aca="true" t="shared" si="6" ref="F48:F84">+E48-D48</f>
        <v>0</v>
      </c>
      <c r="G48" s="39" t="e">
        <f aca="true" t="shared" si="7" ref="G48:G84">F48/D48</f>
        <v>#DIV/0!</v>
      </c>
      <c r="H48" s="123"/>
      <c r="I48" s="125">
        <f aca="true" t="shared" si="8" ref="I48:I84">35.8228*D48*H48</f>
        <v>0</v>
      </c>
      <c r="J48" s="94">
        <f aca="true" t="shared" si="9" ref="J48:J84">((35.8228*0.25)+(35.7997*0.75))*E48*H48</f>
        <v>0</v>
      </c>
      <c r="K48" s="126">
        <f aca="true" t="shared" si="10" ref="K48:K84">J48-I48</f>
        <v>0</v>
      </c>
      <c r="L48" s="78" t="e">
        <f aca="true" t="shared" si="11" ref="L48:L84">K48/I48</f>
        <v>#DIV/0!</v>
      </c>
    </row>
    <row r="49" spans="1:12" ht="12.75">
      <c r="A49" s="9">
        <v>77421</v>
      </c>
      <c r="B49" s="9">
        <v>26</v>
      </c>
      <c r="C49" s="34" t="s">
        <v>33</v>
      </c>
      <c r="D49" s="75">
        <v>0.56</v>
      </c>
      <c r="E49" s="51">
        <v>0.58</v>
      </c>
      <c r="F49" s="77">
        <f t="shared" si="6"/>
        <v>0.019999999999999907</v>
      </c>
      <c r="G49" s="39">
        <f t="shared" si="7"/>
        <v>0.035714285714285546</v>
      </c>
      <c r="H49" s="123"/>
      <c r="I49" s="43">
        <f t="shared" si="8"/>
        <v>0</v>
      </c>
      <c r="J49" s="95">
        <f t="shared" si="9"/>
        <v>0</v>
      </c>
      <c r="K49" s="63">
        <f t="shared" si="10"/>
        <v>0</v>
      </c>
      <c r="L49" s="78" t="e">
        <f t="shared" si="11"/>
        <v>#DIV/0!</v>
      </c>
    </row>
    <row r="50" spans="1:12" ht="12.75">
      <c r="A50" s="9">
        <v>77427</v>
      </c>
      <c r="B50" s="9"/>
      <c r="C50" s="34" t="s">
        <v>34</v>
      </c>
      <c r="D50" s="75">
        <v>5.2</v>
      </c>
      <c r="E50" s="51">
        <v>5.28</v>
      </c>
      <c r="F50" s="77">
        <f t="shared" si="6"/>
        <v>0.08000000000000007</v>
      </c>
      <c r="G50" s="39">
        <f t="shared" si="7"/>
        <v>0.015384615384615398</v>
      </c>
      <c r="H50" s="123"/>
      <c r="I50" s="43">
        <f t="shared" si="8"/>
        <v>0</v>
      </c>
      <c r="J50" s="95">
        <f t="shared" si="9"/>
        <v>0</v>
      </c>
      <c r="K50" s="63">
        <f t="shared" si="10"/>
        <v>0</v>
      </c>
      <c r="L50" s="78" t="e">
        <f t="shared" si="11"/>
        <v>#DIV/0!</v>
      </c>
    </row>
    <row r="51" spans="1:12" ht="12.75">
      <c r="A51" s="9">
        <v>77431</v>
      </c>
      <c r="B51" s="1"/>
      <c r="C51" s="13" t="s">
        <v>35</v>
      </c>
      <c r="D51" s="75">
        <v>2.87</v>
      </c>
      <c r="E51" s="51">
        <v>2.89</v>
      </c>
      <c r="F51" s="77">
        <f t="shared" si="6"/>
        <v>0.020000000000000018</v>
      </c>
      <c r="G51" s="39">
        <f t="shared" si="7"/>
        <v>0.0069686411149825845</v>
      </c>
      <c r="H51" s="123"/>
      <c r="I51" s="43">
        <f t="shared" si="8"/>
        <v>0</v>
      </c>
      <c r="J51" s="95">
        <f t="shared" si="9"/>
        <v>0</v>
      </c>
      <c r="K51" s="63">
        <f t="shared" si="10"/>
        <v>0</v>
      </c>
      <c r="L51" s="78" t="e">
        <f t="shared" si="11"/>
        <v>#DIV/0!</v>
      </c>
    </row>
    <row r="52" spans="1:12" ht="12.75">
      <c r="A52" s="9">
        <v>77432</v>
      </c>
      <c r="B52" s="1"/>
      <c r="C52" s="13" t="s">
        <v>36</v>
      </c>
      <c r="D52" s="75">
        <v>11.74</v>
      </c>
      <c r="E52" s="51">
        <v>11.86</v>
      </c>
      <c r="F52" s="77">
        <f t="shared" si="6"/>
        <v>0.11999999999999922</v>
      </c>
      <c r="G52" s="39">
        <f t="shared" si="7"/>
        <v>0.010221465076660921</v>
      </c>
      <c r="H52" s="123"/>
      <c r="I52" s="43">
        <f t="shared" si="8"/>
        <v>0</v>
      </c>
      <c r="J52" s="95">
        <f t="shared" si="9"/>
        <v>0</v>
      </c>
      <c r="K52" s="63">
        <f t="shared" si="10"/>
        <v>0</v>
      </c>
      <c r="L52" s="78" t="e">
        <f t="shared" si="11"/>
        <v>#DIV/0!</v>
      </c>
    </row>
    <row r="53" spans="1:12" ht="12.75">
      <c r="A53" s="9">
        <v>77435</v>
      </c>
      <c r="B53" s="1"/>
      <c r="C53" s="13" t="s">
        <v>37</v>
      </c>
      <c r="D53" s="75">
        <v>17.73</v>
      </c>
      <c r="E53" s="51">
        <v>17.91</v>
      </c>
      <c r="F53" s="77">
        <f t="shared" si="6"/>
        <v>0.17999999999999972</v>
      </c>
      <c r="G53" s="39">
        <f t="shared" si="7"/>
        <v>0.010152284263959374</v>
      </c>
      <c r="H53" s="123"/>
      <c r="I53" s="43">
        <f>35.8228*D53*H53</f>
        <v>0</v>
      </c>
      <c r="J53" s="95">
        <f t="shared" si="9"/>
        <v>0</v>
      </c>
      <c r="K53" s="63">
        <f t="shared" si="10"/>
        <v>0</v>
      </c>
      <c r="L53" s="78" t="e">
        <f t="shared" si="11"/>
        <v>#DIV/0!</v>
      </c>
    </row>
    <row r="54" spans="1:12" ht="12.75">
      <c r="A54" s="9">
        <v>77470</v>
      </c>
      <c r="B54" s="1">
        <v>26</v>
      </c>
      <c r="C54" s="13" t="s">
        <v>38</v>
      </c>
      <c r="D54" s="75">
        <v>3.04</v>
      </c>
      <c r="E54" s="51">
        <v>3.07</v>
      </c>
      <c r="F54" s="77">
        <f t="shared" si="6"/>
        <v>0.029999999999999805</v>
      </c>
      <c r="G54" s="39">
        <f t="shared" si="7"/>
        <v>0.009868421052631514</v>
      </c>
      <c r="H54" s="123"/>
      <c r="I54" s="43">
        <f t="shared" si="8"/>
        <v>0</v>
      </c>
      <c r="J54" s="95">
        <f t="shared" si="9"/>
        <v>0</v>
      </c>
      <c r="K54" s="63">
        <f t="shared" si="10"/>
        <v>0</v>
      </c>
      <c r="L54" s="78" t="e">
        <f t="shared" si="11"/>
        <v>#DIV/0!</v>
      </c>
    </row>
    <row r="55" spans="1:12" ht="12.75">
      <c r="A55" s="9">
        <v>77600</v>
      </c>
      <c r="B55" s="1">
        <v>26</v>
      </c>
      <c r="C55" s="13" t="s">
        <v>39</v>
      </c>
      <c r="D55" s="75">
        <v>2.27</v>
      </c>
      <c r="E55" s="69">
        <v>2.29</v>
      </c>
      <c r="F55" s="77">
        <f t="shared" si="6"/>
        <v>0.020000000000000018</v>
      </c>
      <c r="G55" s="39">
        <f t="shared" si="7"/>
        <v>0.008810572687224677</v>
      </c>
      <c r="H55" s="123"/>
      <c r="I55" s="43">
        <f t="shared" si="8"/>
        <v>0</v>
      </c>
      <c r="J55" s="95">
        <f t="shared" si="9"/>
        <v>0</v>
      </c>
      <c r="K55" s="63">
        <f t="shared" si="10"/>
        <v>0</v>
      </c>
      <c r="L55" s="78" t="e">
        <f t="shared" si="11"/>
        <v>#DIV/0!</v>
      </c>
    </row>
    <row r="56" spans="1:12" ht="12.75">
      <c r="A56" s="9">
        <v>77605</v>
      </c>
      <c r="B56" s="1">
        <v>26</v>
      </c>
      <c r="C56" s="13" t="s">
        <v>39</v>
      </c>
      <c r="D56" s="75">
        <v>3.28</v>
      </c>
      <c r="E56" s="69">
        <v>3.03</v>
      </c>
      <c r="F56" s="90">
        <f t="shared" si="6"/>
        <v>-0.25</v>
      </c>
      <c r="G56" s="91">
        <f t="shared" si="7"/>
        <v>-0.07621951219512195</v>
      </c>
      <c r="H56" s="123"/>
      <c r="I56" s="43">
        <f t="shared" si="8"/>
        <v>0</v>
      </c>
      <c r="J56" s="95">
        <f t="shared" si="9"/>
        <v>0</v>
      </c>
      <c r="K56" s="63">
        <f t="shared" si="10"/>
        <v>0</v>
      </c>
      <c r="L56" s="78" t="e">
        <f t="shared" si="11"/>
        <v>#DIV/0!</v>
      </c>
    </row>
    <row r="57" spans="1:12" ht="12.75">
      <c r="A57" s="9">
        <v>77610</v>
      </c>
      <c r="B57" s="1">
        <v>26</v>
      </c>
      <c r="C57" s="15" t="s">
        <v>39</v>
      </c>
      <c r="D57" s="74">
        <v>2.22</v>
      </c>
      <c r="E57" s="69">
        <v>2.19</v>
      </c>
      <c r="F57" s="90">
        <f t="shared" si="6"/>
        <v>-0.03000000000000025</v>
      </c>
      <c r="G57" s="91">
        <f t="shared" si="7"/>
        <v>-0.013513513513513624</v>
      </c>
      <c r="H57" s="123"/>
      <c r="I57" s="43">
        <f t="shared" si="8"/>
        <v>0</v>
      </c>
      <c r="J57" s="95">
        <f t="shared" si="9"/>
        <v>0</v>
      </c>
      <c r="K57" s="63">
        <f t="shared" si="10"/>
        <v>0</v>
      </c>
      <c r="L57" s="78" t="e">
        <f t="shared" si="11"/>
        <v>#DIV/0!</v>
      </c>
    </row>
    <row r="58" spans="1:12" ht="12.75">
      <c r="A58" s="16">
        <v>77615</v>
      </c>
      <c r="B58" s="1">
        <v>26</v>
      </c>
      <c r="C58" s="13" t="s">
        <v>39</v>
      </c>
      <c r="D58" s="74">
        <v>3.04</v>
      </c>
      <c r="E58" s="69">
        <v>3.07</v>
      </c>
      <c r="F58" s="77">
        <f t="shared" si="6"/>
        <v>0.029999999999999805</v>
      </c>
      <c r="G58" s="39">
        <f t="shared" si="7"/>
        <v>0.009868421052631514</v>
      </c>
      <c r="H58" s="123"/>
      <c r="I58" s="43">
        <f t="shared" si="8"/>
        <v>0</v>
      </c>
      <c r="J58" s="95">
        <f t="shared" si="9"/>
        <v>0</v>
      </c>
      <c r="K58" s="63">
        <f t="shared" si="10"/>
        <v>0</v>
      </c>
      <c r="L58" s="78" t="e">
        <f t="shared" si="11"/>
        <v>#DIV/0!</v>
      </c>
    </row>
    <row r="59" spans="1:12" ht="12.75">
      <c r="A59" s="16">
        <v>77750</v>
      </c>
      <c r="B59" s="1">
        <v>26</v>
      </c>
      <c r="C59" s="13" t="s">
        <v>40</v>
      </c>
      <c r="D59" s="74">
        <v>7.27</v>
      </c>
      <c r="E59" s="51">
        <v>7.35</v>
      </c>
      <c r="F59" s="77">
        <f t="shared" si="6"/>
        <v>0.08000000000000007</v>
      </c>
      <c r="G59" s="39">
        <f t="shared" si="7"/>
        <v>0.011004126547455306</v>
      </c>
      <c r="H59" s="123"/>
      <c r="I59" s="43">
        <f t="shared" si="8"/>
        <v>0</v>
      </c>
      <c r="J59" s="95">
        <f t="shared" si="9"/>
        <v>0</v>
      </c>
      <c r="K59" s="63">
        <f t="shared" si="10"/>
        <v>0</v>
      </c>
      <c r="L59" s="78" t="e">
        <f t="shared" si="11"/>
        <v>#DIV/0!</v>
      </c>
    </row>
    <row r="60" spans="1:12" ht="12.75">
      <c r="A60" s="16">
        <v>77761</v>
      </c>
      <c r="B60" s="1">
        <v>26</v>
      </c>
      <c r="C60" s="13" t="s">
        <v>41</v>
      </c>
      <c r="D60" s="74">
        <v>5.54</v>
      </c>
      <c r="E60" s="51">
        <v>5.58</v>
      </c>
      <c r="F60" s="77">
        <f t="shared" si="6"/>
        <v>0.040000000000000036</v>
      </c>
      <c r="G60" s="39">
        <f t="shared" si="7"/>
        <v>0.007220216606498201</v>
      </c>
      <c r="H60" s="123"/>
      <c r="I60" s="43">
        <f t="shared" si="8"/>
        <v>0</v>
      </c>
      <c r="J60" s="95">
        <f t="shared" si="9"/>
        <v>0</v>
      </c>
      <c r="K60" s="63">
        <f t="shared" si="10"/>
        <v>0</v>
      </c>
      <c r="L60" s="78" t="e">
        <f t="shared" si="11"/>
        <v>#DIV/0!</v>
      </c>
    </row>
    <row r="61" spans="1:12" ht="12.75">
      <c r="A61" s="16">
        <v>77762</v>
      </c>
      <c r="B61" s="1">
        <v>26</v>
      </c>
      <c r="C61" s="13" t="s">
        <v>42</v>
      </c>
      <c r="D61" s="74">
        <v>8.35</v>
      </c>
      <c r="E61" s="92">
        <v>9.23</v>
      </c>
      <c r="F61" s="77">
        <f t="shared" si="6"/>
        <v>0.8800000000000008</v>
      </c>
      <c r="G61" s="39">
        <f t="shared" si="7"/>
        <v>0.10538922155688632</v>
      </c>
      <c r="H61" s="123"/>
      <c r="I61" s="43">
        <f t="shared" si="8"/>
        <v>0</v>
      </c>
      <c r="J61" s="95">
        <f t="shared" si="9"/>
        <v>0</v>
      </c>
      <c r="K61" s="63">
        <f t="shared" si="10"/>
        <v>0</v>
      </c>
      <c r="L61" s="78" t="e">
        <f t="shared" si="11"/>
        <v>#DIV/0!</v>
      </c>
    </row>
    <row r="62" spans="1:12" ht="12.75">
      <c r="A62" s="16">
        <v>77763</v>
      </c>
      <c r="B62" s="1">
        <v>26</v>
      </c>
      <c r="C62" s="13" t="s">
        <v>43</v>
      </c>
      <c r="D62" s="74">
        <v>12.59</v>
      </c>
      <c r="E62" s="92">
        <v>12.7</v>
      </c>
      <c r="F62" s="77">
        <f t="shared" si="6"/>
        <v>0.10999999999999943</v>
      </c>
      <c r="G62" s="39">
        <f t="shared" si="7"/>
        <v>0.008737092930897493</v>
      </c>
      <c r="H62" s="123"/>
      <c r="I62" s="43">
        <f t="shared" si="8"/>
        <v>0</v>
      </c>
      <c r="J62" s="95">
        <f t="shared" si="9"/>
        <v>0</v>
      </c>
      <c r="K62" s="63">
        <f t="shared" si="10"/>
        <v>0</v>
      </c>
      <c r="L62" s="78" t="e">
        <f t="shared" si="11"/>
        <v>#DIV/0!</v>
      </c>
    </row>
    <row r="63" spans="1:12" ht="12.75">
      <c r="A63" s="16">
        <v>77776</v>
      </c>
      <c r="B63" s="1">
        <v>26</v>
      </c>
      <c r="C63" s="13" t="s">
        <v>44</v>
      </c>
      <c r="D63" s="75">
        <v>6.9</v>
      </c>
      <c r="E63" s="51">
        <v>6.68</v>
      </c>
      <c r="F63" s="90">
        <f t="shared" si="6"/>
        <v>-0.22000000000000064</v>
      </c>
      <c r="G63" s="91">
        <f t="shared" si="7"/>
        <v>-0.03188405797101458</v>
      </c>
      <c r="H63" s="123"/>
      <c r="I63" s="43">
        <f t="shared" si="8"/>
        <v>0</v>
      </c>
      <c r="J63" s="95">
        <f t="shared" si="9"/>
        <v>0</v>
      </c>
      <c r="K63" s="63">
        <f t="shared" si="10"/>
        <v>0</v>
      </c>
      <c r="L63" s="78" t="e">
        <f t="shared" si="11"/>
        <v>#DIV/0!</v>
      </c>
    </row>
    <row r="64" spans="1:12" ht="12.75">
      <c r="A64" s="16">
        <v>77777</v>
      </c>
      <c r="B64" s="1">
        <v>26</v>
      </c>
      <c r="C64" s="13" t="s">
        <v>45</v>
      </c>
      <c r="D64" s="75">
        <v>11.03</v>
      </c>
      <c r="E64" s="51">
        <v>11.09</v>
      </c>
      <c r="F64" s="77">
        <f t="shared" si="6"/>
        <v>0.0600000000000005</v>
      </c>
      <c r="G64" s="39">
        <f t="shared" si="7"/>
        <v>0.005439709882139664</v>
      </c>
      <c r="H64" s="123"/>
      <c r="I64" s="43">
        <f t="shared" si="8"/>
        <v>0</v>
      </c>
      <c r="J64" s="95">
        <f t="shared" si="9"/>
        <v>0</v>
      </c>
      <c r="K64" s="63">
        <f t="shared" si="10"/>
        <v>0</v>
      </c>
      <c r="L64" s="78" t="e">
        <f t="shared" si="11"/>
        <v>#DIV/0!</v>
      </c>
    </row>
    <row r="65" spans="1:12" ht="12.75">
      <c r="A65" s="16">
        <v>77778</v>
      </c>
      <c r="B65" s="1">
        <v>26</v>
      </c>
      <c r="C65" s="13" t="s">
        <v>46</v>
      </c>
      <c r="D65" s="75">
        <v>16.42</v>
      </c>
      <c r="E65" s="51">
        <v>16.59</v>
      </c>
      <c r="F65" s="77">
        <f t="shared" si="6"/>
        <v>0.16999999999999815</v>
      </c>
      <c r="G65" s="39">
        <f t="shared" si="7"/>
        <v>0.010353227771010848</v>
      </c>
      <c r="H65" s="123"/>
      <c r="I65" s="43">
        <f t="shared" si="8"/>
        <v>0</v>
      </c>
      <c r="J65" s="95">
        <f t="shared" si="9"/>
        <v>0</v>
      </c>
      <c r="K65" s="63">
        <f t="shared" si="10"/>
        <v>0</v>
      </c>
      <c r="L65" s="78" t="e">
        <f t="shared" si="11"/>
        <v>#DIV/0!</v>
      </c>
    </row>
    <row r="66" spans="1:12" ht="12.75">
      <c r="A66" s="17">
        <v>77785</v>
      </c>
      <c r="B66" s="18">
        <v>26</v>
      </c>
      <c r="C66" s="19" t="s">
        <v>54</v>
      </c>
      <c r="D66" s="75">
        <v>2.07</v>
      </c>
      <c r="E66" s="51">
        <v>2.08</v>
      </c>
      <c r="F66" s="77">
        <f t="shared" si="6"/>
        <v>0.010000000000000231</v>
      </c>
      <c r="G66" s="39">
        <f t="shared" si="7"/>
        <v>0.004830917874396247</v>
      </c>
      <c r="H66" s="123"/>
      <c r="I66" s="43">
        <f t="shared" si="8"/>
        <v>0</v>
      </c>
      <c r="J66" s="95">
        <f t="shared" si="9"/>
        <v>0</v>
      </c>
      <c r="K66" s="63">
        <f t="shared" si="10"/>
        <v>0</v>
      </c>
      <c r="L66" s="78" t="e">
        <f t="shared" si="11"/>
        <v>#DIV/0!</v>
      </c>
    </row>
    <row r="67" spans="1:12" ht="12.75">
      <c r="A67" s="17">
        <v>77786</v>
      </c>
      <c r="B67" s="18">
        <v>26</v>
      </c>
      <c r="C67" s="19" t="s">
        <v>55</v>
      </c>
      <c r="D67" s="75">
        <v>4.72</v>
      </c>
      <c r="E67" s="51">
        <v>4.77</v>
      </c>
      <c r="F67" s="77">
        <f t="shared" si="6"/>
        <v>0.04999999999999982</v>
      </c>
      <c r="G67" s="39">
        <f t="shared" si="7"/>
        <v>0.010593220338983014</v>
      </c>
      <c r="H67" s="123"/>
      <c r="I67" s="43">
        <f t="shared" si="8"/>
        <v>0</v>
      </c>
      <c r="J67" s="95">
        <f t="shared" si="9"/>
        <v>0</v>
      </c>
      <c r="K67" s="63">
        <f t="shared" si="10"/>
        <v>0</v>
      </c>
      <c r="L67" s="78" t="e">
        <f t="shared" si="11"/>
        <v>#DIV/0!</v>
      </c>
    </row>
    <row r="68" spans="1:12" ht="12.75">
      <c r="A68" s="17">
        <v>77787</v>
      </c>
      <c r="B68" s="18">
        <v>26</v>
      </c>
      <c r="C68" s="19" t="s">
        <v>56</v>
      </c>
      <c r="D68" s="75">
        <v>7.12</v>
      </c>
      <c r="E68" s="51">
        <v>7.19</v>
      </c>
      <c r="F68" s="77">
        <f t="shared" si="6"/>
        <v>0.07000000000000028</v>
      </c>
      <c r="G68" s="39">
        <f t="shared" si="7"/>
        <v>0.009831460674157343</v>
      </c>
      <c r="H68" s="123"/>
      <c r="I68" s="43">
        <f t="shared" si="8"/>
        <v>0</v>
      </c>
      <c r="J68" s="95">
        <f t="shared" si="9"/>
        <v>0</v>
      </c>
      <c r="K68" s="63">
        <f t="shared" si="10"/>
        <v>0</v>
      </c>
      <c r="L68" s="78" t="e">
        <f t="shared" si="11"/>
        <v>#DIV/0!</v>
      </c>
    </row>
    <row r="69" spans="1:12" ht="12.75">
      <c r="A69" s="16">
        <v>77789</v>
      </c>
      <c r="B69" s="1">
        <v>26</v>
      </c>
      <c r="C69" s="13" t="s">
        <v>47</v>
      </c>
      <c r="D69" s="75">
        <v>1.66</v>
      </c>
      <c r="E69" s="51">
        <v>1.68</v>
      </c>
      <c r="F69" s="77">
        <f t="shared" si="6"/>
        <v>0.020000000000000018</v>
      </c>
      <c r="G69" s="39">
        <f t="shared" si="7"/>
        <v>0.012048192771084348</v>
      </c>
      <c r="H69" s="123"/>
      <c r="I69" s="43">
        <f t="shared" si="8"/>
        <v>0</v>
      </c>
      <c r="J69" s="95">
        <f t="shared" si="9"/>
        <v>0</v>
      </c>
      <c r="K69" s="63">
        <f t="shared" si="10"/>
        <v>0</v>
      </c>
      <c r="L69" s="78" t="e">
        <f t="shared" si="11"/>
        <v>#DIV/0!</v>
      </c>
    </row>
    <row r="70" spans="1:12" ht="12.75">
      <c r="A70" s="20">
        <v>77790</v>
      </c>
      <c r="B70" s="11">
        <v>26</v>
      </c>
      <c r="C70" s="21" t="s">
        <v>48</v>
      </c>
      <c r="D70" s="75">
        <v>1.51</v>
      </c>
      <c r="E70" s="51">
        <v>1.53</v>
      </c>
      <c r="F70" s="77">
        <f t="shared" si="6"/>
        <v>0.020000000000000018</v>
      </c>
      <c r="G70" s="39">
        <f t="shared" si="7"/>
        <v>0.013245033112582794</v>
      </c>
      <c r="H70" s="123"/>
      <c r="I70" s="43">
        <f t="shared" si="8"/>
        <v>0</v>
      </c>
      <c r="J70" s="95">
        <f t="shared" si="9"/>
        <v>0</v>
      </c>
      <c r="K70" s="63">
        <f t="shared" si="10"/>
        <v>0</v>
      </c>
      <c r="L70" s="78" t="e">
        <f t="shared" si="11"/>
        <v>#DIV/0!</v>
      </c>
    </row>
    <row r="71" spans="1:12" ht="12.75">
      <c r="A71" s="65">
        <v>79445</v>
      </c>
      <c r="B71" s="66">
        <v>26</v>
      </c>
      <c r="C71" s="67" t="s">
        <v>74</v>
      </c>
      <c r="D71" s="76">
        <v>3.33</v>
      </c>
      <c r="E71" s="51">
        <v>3.36</v>
      </c>
      <c r="F71" s="77">
        <f t="shared" si="6"/>
        <v>0.029999999999999805</v>
      </c>
      <c r="G71" s="39">
        <f t="shared" si="7"/>
        <v>0.00900900900900895</v>
      </c>
      <c r="H71" s="123"/>
      <c r="I71" s="43">
        <f t="shared" si="8"/>
        <v>0</v>
      </c>
      <c r="J71" s="95">
        <f t="shared" si="9"/>
        <v>0</v>
      </c>
      <c r="K71" s="63">
        <f t="shared" si="10"/>
        <v>0</v>
      </c>
      <c r="L71" s="78" t="e">
        <f t="shared" si="11"/>
        <v>#DIV/0!</v>
      </c>
    </row>
    <row r="72" spans="1:12" ht="12.75">
      <c r="A72" s="22">
        <v>99202</v>
      </c>
      <c r="B72" s="23"/>
      <c r="C72" s="13" t="s">
        <v>59</v>
      </c>
      <c r="D72" s="75">
        <v>1.43</v>
      </c>
      <c r="E72" s="51">
        <v>1.42</v>
      </c>
      <c r="F72" s="90">
        <f>+E72-D72</f>
        <v>-0.010000000000000009</v>
      </c>
      <c r="G72" s="91">
        <f>F72/D72</f>
        <v>-0.006993006993007</v>
      </c>
      <c r="H72" s="123"/>
      <c r="I72" s="43">
        <f t="shared" si="8"/>
        <v>0</v>
      </c>
      <c r="J72" s="95">
        <f t="shared" si="9"/>
        <v>0</v>
      </c>
      <c r="K72" s="63">
        <f t="shared" si="10"/>
        <v>0</v>
      </c>
      <c r="L72" s="93" t="e">
        <f t="shared" si="11"/>
        <v>#DIV/0!</v>
      </c>
    </row>
    <row r="73" spans="1:12" ht="15">
      <c r="A73" s="24">
        <v>99203</v>
      </c>
      <c r="B73" s="25"/>
      <c r="C73" s="13" t="s">
        <v>59</v>
      </c>
      <c r="D73" s="75">
        <v>2.18</v>
      </c>
      <c r="E73" s="51">
        <v>2.16</v>
      </c>
      <c r="F73" s="90">
        <f>+E73-D73</f>
        <v>-0.020000000000000018</v>
      </c>
      <c r="G73" s="91">
        <f>F73/D73</f>
        <v>-0.009174311926605512</v>
      </c>
      <c r="H73" s="123"/>
      <c r="I73" s="43">
        <f t="shared" si="8"/>
        <v>0</v>
      </c>
      <c r="J73" s="95">
        <f t="shared" si="9"/>
        <v>0</v>
      </c>
      <c r="K73" s="63">
        <f t="shared" si="10"/>
        <v>0</v>
      </c>
      <c r="L73" s="93" t="e">
        <f t="shared" si="11"/>
        <v>#DIV/0!</v>
      </c>
    </row>
    <row r="74" spans="1:12" ht="15">
      <c r="A74" s="24">
        <v>99204</v>
      </c>
      <c r="B74" s="25"/>
      <c r="C74" s="13" t="s">
        <v>59</v>
      </c>
      <c r="D74" s="75">
        <v>3.7</v>
      </c>
      <c r="E74" s="51">
        <v>3.66</v>
      </c>
      <c r="F74" s="90">
        <f>+E74-D74</f>
        <v>-0.040000000000000036</v>
      </c>
      <c r="G74" s="91">
        <f>F74/D74</f>
        <v>-0.01081081081081082</v>
      </c>
      <c r="H74" s="123"/>
      <c r="I74" s="43">
        <f t="shared" si="8"/>
        <v>0</v>
      </c>
      <c r="J74" s="95">
        <f t="shared" si="9"/>
        <v>0</v>
      </c>
      <c r="K74" s="63">
        <f t="shared" si="10"/>
        <v>0</v>
      </c>
      <c r="L74" s="93" t="e">
        <f t="shared" si="11"/>
        <v>#DIV/0!</v>
      </c>
    </row>
    <row r="75" spans="1:12" ht="15">
      <c r="A75" s="48">
        <v>99205</v>
      </c>
      <c r="B75" s="25"/>
      <c r="C75" s="34" t="s">
        <v>59</v>
      </c>
      <c r="D75" s="75">
        <v>4.76</v>
      </c>
      <c r="E75" s="51">
        <v>4.76</v>
      </c>
      <c r="F75" s="77">
        <f>+E75-D75</f>
        <v>0</v>
      </c>
      <c r="G75" s="39">
        <f>F75/D75</f>
        <v>0</v>
      </c>
      <c r="H75" s="123"/>
      <c r="I75" s="43">
        <f t="shared" si="8"/>
        <v>0</v>
      </c>
      <c r="J75" s="95">
        <f t="shared" si="9"/>
        <v>0</v>
      </c>
      <c r="K75" s="63">
        <f t="shared" si="10"/>
        <v>0</v>
      </c>
      <c r="L75" s="78" t="e">
        <f t="shared" si="11"/>
        <v>#DIV/0!</v>
      </c>
    </row>
    <row r="76" spans="1:12" ht="15">
      <c r="A76" s="24">
        <v>99212</v>
      </c>
      <c r="B76" s="25"/>
      <c r="C76" s="26" t="s">
        <v>60</v>
      </c>
      <c r="D76" s="75">
        <v>0.71</v>
      </c>
      <c r="E76" s="51">
        <v>0.72</v>
      </c>
      <c r="F76" s="77">
        <f t="shared" si="6"/>
        <v>0.010000000000000009</v>
      </c>
      <c r="G76" s="39">
        <f t="shared" si="7"/>
        <v>0.014084507042253534</v>
      </c>
      <c r="H76" s="123"/>
      <c r="I76" s="43">
        <f t="shared" si="8"/>
        <v>0</v>
      </c>
      <c r="J76" s="95">
        <f t="shared" si="9"/>
        <v>0</v>
      </c>
      <c r="K76" s="63">
        <f t="shared" si="10"/>
        <v>0</v>
      </c>
      <c r="L76" s="78" t="e">
        <f t="shared" si="11"/>
        <v>#DIV/0!</v>
      </c>
    </row>
    <row r="77" spans="1:12" ht="15">
      <c r="A77" s="24">
        <v>99213</v>
      </c>
      <c r="B77" s="25"/>
      <c r="C77" s="26" t="s">
        <v>60</v>
      </c>
      <c r="D77" s="75">
        <v>1.45</v>
      </c>
      <c r="E77" s="51">
        <v>1.44</v>
      </c>
      <c r="F77" s="90">
        <f t="shared" si="6"/>
        <v>-0.010000000000000009</v>
      </c>
      <c r="G77" s="91">
        <f t="shared" si="7"/>
        <v>-0.006896551724137937</v>
      </c>
      <c r="H77" s="123"/>
      <c r="I77" s="43">
        <f t="shared" si="8"/>
        <v>0</v>
      </c>
      <c r="J77" s="95">
        <f t="shared" si="9"/>
        <v>0</v>
      </c>
      <c r="K77" s="63">
        <f t="shared" si="10"/>
        <v>0</v>
      </c>
      <c r="L77" s="93" t="e">
        <f t="shared" si="11"/>
        <v>#DIV/0!</v>
      </c>
    </row>
    <row r="78" spans="1:12" ht="15">
      <c r="A78" s="24">
        <v>99214</v>
      </c>
      <c r="B78" s="25"/>
      <c r="C78" s="26" t="s">
        <v>60</v>
      </c>
      <c r="D78" s="75">
        <v>2.22</v>
      </c>
      <c r="E78" s="51">
        <v>2.21</v>
      </c>
      <c r="F78" s="90">
        <f t="shared" si="6"/>
        <v>-0.010000000000000231</v>
      </c>
      <c r="G78" s="91">
        <f t="shared" si="7"/>
        <v>-0.0045045045045046085</v>
      </c>
      <c r="H78" s="123"/>
      <c r="I78" s="43">
        <f t="shared" si="8"/>
        <v>0</v>
      </c>
      <c r="J78" s="95">
        <f t="shared" si="9"/>
        <v>0</v>
      </c>
      <c r="K78" s="63">
        <f t="shared" si="10"/>
        <v>0</v>
      </c>
      <c r="L78" s="93" t="e">
        <f t="shared" si="11"/>
        <v>#DIV/0!</v>
      </c>
    </row>
    <row r="79" spans="1:12" ht="15">
      <c r="A79" s="24">
        <v>99215</v>
      </c>
      <c r="B79" s="25"/>
      <c r="C79" s="26" t="s">
        <v>60</v>
      </c>
      <c r="D79" s="75">
        <v>3.13</v>
      </c>
      <c r="E79" s="51">
        <v>3.12</v>
      </c>
      <c r="F79" s="90">
        <f t="shared" si="6"/>
        <v>-0.009999999999999787</v>
      </c>
      <c r="G79" s="91">
        <f t="shared" si="7"/>
        <v>-0.0031948881789136702</v>
      </c>
      <c r="H79" s="123"/>
      <c r="I79" s="43">
        <f>35.8228*D79*H79</f>
        <v>0</v>
      </c>
      <c r="J79" s="95">
        <f t="shared" si="9"/>
        <v>0</v>
      </c>
      <c r="K79" s="63">
        <f t="shared" si="10"/>
        <v>0</v>
      </c>
      <c r="L79" s="93" t="e">
        <f t="shared" si="11"/>
        <v>#DIV/0!</v>
      </c>
    </row>
    <row r="80" spans="1:12" ht="15">
      <c r="A80" s="24">
        <v>99221</v>
      </c>
      <c r="B80" s="25"/>
      <c r="C80" s="13" t="s">
        <v>61</v>
      </c>
      <c r="D80" s="75">
        <v>2.87</v>
      </c>
      <c r="E80" s="51">
        <v>2.87</v>
      </c>
      <c r="F80" s="77">
        <f t="shared" si="6"/>
        <v>0</v>
      </c>
      <c r="G80" s="39">
        <f t="shared" si="7"/>
        <v>0</v>
      </c>
      <c r="H80" s="123"/>
      <c r="I80" s="43">
        <f t="shared" si="8"/>
        <v>0</v>
      </c>
      <c r="J80" s="95">
        <f t="shared" si="9"/>
        <v>0</v>
      </c>
      <c r="K80" s="63">
        <f t="shared" si="10"/>
        <v>0</v>
      </c>
      <c r="L80" s="78" t="e">
        <f t="shared" si="11"/>
        <v>#DIV/0!</v>
      </c>
    </row>
    <row r="81" spans="1:12" ht="15">
      <c r="A81" s="24">
        <v>99222</v>
      </c>
      <c r="B81" s="25"/>
      <c r="C81" s="13" t="s">
        <v>61</v>
      </c>
      <c r="D81" s="75">
        <v>3.88</v>
      </c>
      <c r="E81" s="51">
        <v>3.86</v>
      </c>
      <c r="F81" s="90">
        <f t="shared" si="6"/>
        <v>-0.020000000000000018</v>
      </c>
      <c r="G81" s="91">
        <f t="shared" si="7"/>
        <v>-0.005154639175257737</v>
      </c>
      <c r="H81" s="123"/>
      <c r="I81" s="43">
        <f t="shared" si="8"/>
        <v>0</v>
      </c>
      <c r="J81" s="95">
        <f t="shared" si="9"/>
        <v>0</v>
      </c>
      <c r="K81" s="63">
        <f t="shared" si="10"/>
        <v>0</v>
      </c>
      <c r="L81" s="93" t="e">
        <f t="shared" si="11"/>
        <v>#DIV/0!</v>
      </c>
    </row>
    <row r="82" spans="1:12" ht="15">
      <c r="A82" s="24">
        <v>99223</v>
      </c>
      <c r="B82" s="25"/>
      <c r="C82" s="13" t="s">
        <v>61</v>
      </c>
      <c r="D82" s="75">
        <v>5.71</v>
      </c>
      <c r="E82" s="51">
        <v>5.71</v>
      </c>
      <c r="F82" s="77">
        <f t="shared" si="6"/>
        <v>0</v>
      </c>
      <c r="G82" s="39">
        <f t="shared" si="7"/>
        <v>0</v>
      </c>
      <c r="H82" s="123"/>
      <c r="I82" s="43">
        <f t="shared" si="8"/>
        <v>0</v>
      </c>
      <c r="J82" s="95">
        <f t="shared" si="9"/>
        <v>0</v>
      </c>
      <c r="K82" s="63">
        <f t="shared" si="10"/>
        <v>0</v>
      </c>
      <c r="L82" s="78" t="e">
        <f t="shared" si="11"/>
        <v>#DIV/0!</v>
      </c>
    </row>
    <row r="83" spans="1:12" ht="15">
      <c r="A83" s="24">
        <v>99231</v>
      </c>
      <c r="B83" s="25"/>
      <c r="C83" s="13" t="s">
        <v>62</v>
      </c>
      <c r="D83" s="75">
        <v>1.1</v>
      </c>
      <c r="E83" s="51">
        <v>1.1</v>
      </c>
      <c r="F83" s="77">
        <f t="shared" si="6"/>
        <v>0</v>
      </c>
      <c r="G83" s="39">
        <f t="shared" si="7"/>
        <v>0</v>
      </c>
      <c r="H83" s="123"/>
      <c r="I83" s="43">
        <f t="shared" si="8"/>
        <v>0</v>
      </c>
      <c r="J83" s="95">
        <f t="shared" si="9"/>
        <v>0</v>
      </c>
      <c r="K83" s="63">
        <f t="shared" si="10"/>
        <v>0</v>
      </c>
      <c r="L83" s="78" t="e">
        <f t="shared" si="11"/>
        <v>#DIV/0!</v>
      </c>
    </row>
    <row r="84" spans="1:12" ht="15">
      <c r="A84" s="24">
        <v>99232</v>
      </c>
      <c r="B84" s="25"/>
      <c r="C84" s="13" t="s">
        <v>62</v>
      </c>
      <c r="D84" s="75">
        <v>2.03</v>
      </c>
      <c r="E84" s="51">
        <v>2.04</v>
      </c>
      <c r="F84" s="77">
        <f t="shared" si="6"/>
        <v>0.010000000000000231</v>
      </c>
      <c r="G84" s="39">
        <f t="shared" si="7"/>
        <v>0.004926108374384351</v>
      </c>
      <c r="H84" s="123"/>
      <c r="I84" s="43">
        <f t="shared" si="8"/>
        <v>0</v>
      </c>
      <c r="J84" s="95">
        <f t="shared" si="9"/>
        <v>0</v>
      </c>
      <c r="K84" s="63">
        <f t="shared" si="10"/>
        <v>0</v>
      </c>
      <c r="L84" s="78" t="e">
        <f t="shared" si="11"/>
        <v>#DIV/0!</v>
      </c>
    </row>
    <row r="85" ht="12.75">
      <c r="L85" s="45"/>
    </row>
    <row r="86" spans="1:12" ht="12.75">
      <c r="A86" s="1"/>
      <c r="B86" s="2"/>
      <c r="C86" s="2"/>
      <c r="D86" s="3"/>
      <c r="E86" s="82"/>
      <c r="F86" s="82" t="s">
        <v>84</v>
      </c>
      <c r="G86" s="82" t="s">
        <v>84</v>
      </c>
      <c r="H86" s="3" t="s">
        <v>85</v>
      </c>
      <c r="I86" s="4" t="s">
        <v>0</v>
      </c>
      <c r="J86" s="86" t="s">
        <v>0</v>
      </c>
      <c r="K86" s="82" t="s">
        <v>84</v>
      </c>
      <c r="L86" s="82" t="s">
        <v>84</v>
      </c>
    </row>
    <row r="87" spans="1:12" ht="12.75">
      <c r="A87" s="2"/>
      <c r="B87" s="2"/>
      <c r="C87" s="2"/>
      <c r="D87" s="3" t="s">
        <v>75</v>
      </c>
      <c r="E87" s="82" t="s">
        <v>82</v>
      </c>
      <c r="F87" s="83" t="s">
        <v>1</v>
      </c>
      <c r="G87" s="83" t="s">
        <v>1</v>
      </c>
      <c r="H87" s="80" t="s">
        <v>2</v>
      </c>
      <c r="I87" s="5" t="s">
        <v>76</v>
      </c>
      <c r="J87" s="87" t="s">
        <v>86</v>
      </c>
      <c r="K87" s="86" t="s">
        <v>3</v>
      </c>
      <c r="L87" s="86" t="s">
        <v>3</v>
      </c>
    </row>
    <row r="88" spans="1:12" ht="13.5">
      <c r="A88" s="6" t="s">
        <v>4</v>
      </c>
      <c r="B88" s="7"/>
      <c r="C88" s="6" t="s">
        <v>5</v>
      </c>
      <c r="D88" s="33" t="s">
        <v>52</v>
      </c>
      <c r="E88" s="85" t="s">
        <v>52</v>
      </c>
      <c r="F88" s="84" t="s">
        <v>6</v>
      </c>
      <c r="G88" s="84" t="s">
        <v>7</v>
      </c>
      <c r="H88" s="81" t="s">
        <v>53</v>
      </c>
      <c r="I88" s="8" t="s">
        <v>8</v>
      </c>
      <c r="J88" s="85" t="s">
        <v>8</v>
      </c>
      <c r="K88" s="88" t="s">
        <v>9</v>
      </c>
      <c r="L88" s="88" t="s">
        <v>81</v>
      </c>
    </row>
    <row r="89" spans="1:12" ht="15">
      <c r="A89" s="24">
        <v>99233</v>
      </c>
      <c r="B89" s="25"/>
      <c r="C89" s="13" t="s">
        <v>62</v>
      </c>
      <c r="D89" s="52">
        <v>2.92</v>
      </c>
      <c r="E89" s="51">
        <v>2.93</v>
      </c>
      <c r="F89" s="77">
        <f aca="true" t="shared" si="12" ref="F89:F95">+E89-D89</f>
        <v>0.010000000000000231</v>
      </c>
      <c r="G89" s="39">
        <f aca="true" t="shared" si="13" ref="G89:G95">F89/D89</f>
        <v>0.0034246575342466545</v>
      </c>
      <c r="H89" s="123"/>
      <c r="I89" s="43">
        <f aca="true" t="shared" si="14" ref="I89:I95">35.8228*D89*H89</f>
        <v>0</v>
      </c>
      <c r="J89" s="95">
        <f aca="true" t="shared" si="15" ref="J89:J95">((35.8228*0.25)+(35.7997*0.75))*E89*H89</f>
        <v>0</v>
      </c>
      <c r="K89" s="63">
        <f aca="true" t="shared" si="16" ref="K89:K95">J89-I89</f>
        <v>0</v>
      </c>
      <c r="L89" s="78" t="e">
        <f aca="true" t="shared" si="17" ref="L89:L95">K89/I89</f>
        <v>#DIV/0!</v>
      </c>
    </row>
    <row r="90" spans="1:12" ht="12.75">
      <c r="A90" s="1">
        <v>99238</v>
      </c>
      <c r="B90" s="1"/>
      <c r="C90" s="13" t="s">
        <v>72</v>
      </c>
      <c r="D90" s="52">
        <v>2.03</v>
      </c>
      <c r="E90" s="51">
        <v>2.04</v>
      </c>
      <c r="F90" s="77">
        <f t="shared" si="12"/>
        <v>0.010000000000000231</v>
      </c>
      <c r="G90" s="39">
        <f t="shared" si="13"/>
        <v>0.004926108374384351</v>
      </c>
      <c r="H90" s="123"/>
      <c r="I90" s="43">
        <f t="shared" si="14"/>
        <v>0</v>
      </c>
      <c r="J90" s="95">
        <f t="shared" si="15"/>
        <v>0</v>
      </c>
      <c r="K90" s="63">
        <f t="shared" si="16"/>
        <v>0</v>
      </c>
      <c r="L90" s="78" t="e">
        <f t="shared" si="17"/>
        <v>#DIV/0!</v>
      </c>
    </row>
    <row r="91" spans="1:12" ht="15">
      <c r="A91" s="24">
        <v>99354</v>
      </c>
      <c r="B91" s="25"/>
      <c r="C91" s="27" t="s">
        <v>63</v>
      </c>
      <c r="D91" s="52">
        <v>2.61</v>
      </c>
      <c r="E91" s="51">
        <v>2.6</v>
      </c>
      <c r="F91" s="90">
        <f t="shared" si="12"/>
        <v>-0.009999999999999787</v>
      </c>
      <c r="G91" s="91">
        <f t="shared" si="13"/>
        <v>-0.0038314176245209915</v>
      </c>
      <c r="H91" s="123"/>
      <c r="I91" s="43">
        <f t="shared" si="14"/>
        <v>0</v>
      </c>
      <c r="J91" s="95">
        <f t="shared" si="15"/>
        <v>0</v>
      </c>
      <c r="K91" s="63">
        <f t="shared" si="16"/>
        <v>0</v>
      </c>
      <c r="L91" s="78" t="e">
        <f t="shared" si="17"/>
        <v>#DIV/0!</v>
      </c>
    </row>
    <row r="92" spans="1:12" ht="15">
      <c r="A92" s="24">
        <v>99358</v>
      </c>
      <c r="B92" s="25"/>
      <c r="C92" s="27" t="s">
        <v>64</v>
      </c>
      <c r="D92" s="52">
        <v>3.08</v>
      </c>
      <c r="E92" s="51">
        <v>3.07</v>
      </c>
      <c r="F92" s="90">
        <f t="shared" si="12"/>
        <v>-0.010000000000000231</v>
      </c>
      <c r="G92" s="91">
        <f t="shared" si="13"/>
        <v>-0.0032467532467533216</v>
      </c>
      <c r="H92" s="123"/>
      <c r="I92" s="43">
        <f t="shared" si="14"/>
        <v>0</v>
      </c>
      <c r="J92" s="95">
        <f t="shared" si="15"/>
        <v>0</v>
      </c>
      <c r="K92" s="63">
        <f t="shared" si="16"/>
        <v>0</v>
      </c>
      <c r="L92" s="78" t="e">
        <f t="shared" si="17"/>
        <v>#DIV/0!</v>
      </c>
    </row>
    <row r="93" spans="1:12" ht="15">
      <c r="A93" s="24">
        <v>99359</v>
      </c>
      <c r="B93" s="25"/>
      <c r="C93" s="27" t="s">
        <v>65</v>
      </c>
      <c r="D93" s="52">
        <v>1.5</v>
      </c>
      <c r="E93" s="51">
        <v>1.48</v>
      </c>
      <c r="F93" s="90">
        <f t="shared" si="12"/>
        <v>-0.020000000000000018</v>
      </c>
      <c r="G93" s="91">
        <f t="shared" si="13"/>
        <v>-0.013333333333333345</v>
      </c>
      <c r="H93" s="123"/>
      <c r="I93" s="43">
        <f t="shared" si="14"/>
        <v>0</v>
      </c>
      <c r="J93" s="95">
        <f t="shared" si="15"/>
        <v>0</v>
      </c>
      <c r="K93" s="63">
        <f t="shared" si="16"/>
        <v>0</v>
      </c>
      <c r="L93" s="78" t="e">
        <f t="shared" si="17"/>
        <v>#DIV/0!</v>
      </c>
    </row>
    <row r="94" spans="1:12" ht="12.75">
      <c r="A94" s="24">
        <v>99406</v>
      </c>
      <c r="B94" s="11"/>
      <c r="C94" s="27" t="s">
        <v>66</v>
      </c>
      <c r="D94" s="52">
        <v>0.34</v>
      </c>
      <c r="E94" s="51">
        <v>0.35</v>
      </c>
      <c r="F94" s="77">
        <f t="shared" si="12"/>
        <v>0.009999999999999953</v>
      </c>
      <c r="G94" s="39">
        <f t="shared" si="13"/>
        <v>0.029411764705882214</v>
      </c>
      <c r="H94" s="123"/>
      <c r="I94" s="43">
        <f>35.8228*D94*H94</f>
        <v>0</v>
      </c>
      <c r="J94" s="95">
        <f t="shared" si="15"/>
        <v>0</v>
      </c>
      <c r="K94" s="63">
        <f t="shared" si="16"/>
        <v>0</v>
      </c>
      <c r="L94" s="78" t="e">
        <f t="shared" si="17"/>
        <v>#DIV/0!</v>
      </c>
    </row>
    <row r="95" spans="1:12" ht="12.75">
      <c r="A95" s="36">
        <v>99407</v>
      </c>
      <c r="B95" s="12"/>
      <c r="C95" s="27" t="s">
        <v>67</v>
      </c>
      <c r="D95" s="52">
        <v>0.72</v>
      </c>
      <c r="E95" s="51">
        <v>0.72</v>
      </c>
      <c r="F95" s="77">
        <f t="shared" si="12"/>
        <v>0</v>
      </c>
      <c r="G95" s="39">
        <f t="shared" si="13"/>
        <v>0</v>
      </c>
      <c r="H95" s="123"/>
      <c r="I95" s="43">
        <f t="shared" si="14"/>
        <v>0</v>
      </c>
      <c r="J95" s="95">
        <f t="shared" si="15"/>
        <v>0</v>
      </c>
      <c r="K95" s="63">
        <f t="shared" si="16"/>
        <v>0</v>
      </c>
      <c r="L95" s="78" t="e">
        <f t="shared" si="17"/>
        <v>#DIV/0!</v>
      </c>
    </row>
    <row r="96" spans="1:12" ht="16.5">
      <c r="A96" s="58"/>
      <c r="B96" s="59"/>
      <c r="C96" s="60"/>
      <c r="D96" s="1"/>
      <c r="E96" s="1"/>
      <c r="F96" s="9"/>
      <c r="G96" s="44" t="s">
        <v>57</v>
      </c>
      <c r="H96" s="49">
        <f>SUM(H5:H95)</f>
        <v>0</v>
      </c>
      <c r="I96" s="46">
        <f>SUM(I5:I95)</f>
        <v>0</v>
      </c>
      <c r="J96" s="46">
        <f>SUM(J5:J95)</f>
        <v>0</v>
      </c>
      <c r="K96" s="46">
        <f>SUM(K5:K95)</f>
        <v>0</v>
      </c>
      <c r="L96" s="28"/>
    </row>
    <row r="97" spans="1:12" ht="16.5">
      <c r="A97" s="53" t="s">
        <v>89</v>
      </c>
      <c r="B97" s="98"/>
      <c r="C97" s="99"/>
      <c r="D97" s="1"/>
      <c r="E97" s="1"/>
      <c r="F97" s="9"/>
      <c r="G97" s="44"/>
      <c r="H97" s="49"/>
      <c r="I97" s="46"/>
      <c r="J97" s="46"/>
      <c r="K97" s="9"/>
      <c r="L97" s="28"/>
    </row>
    <row r="98" spans="1:12" ht="12.75">
      <c r="A98" s="35"/>
      <c r="B98" s="18"/>
      <c r="C98" s="18"/>
      <c r="D98" s="1"/>
      <c r="E98" s="1"/>
      <c r="F98" s="9"/>
      <c r="G98" s="9"/>
      <c r="H98" s="9"/>
      <c r="I98" s="9"/>
      <c r="J98" s="29" t="s">
        <v>79</v>
      </c>
      <c r="K98" s="42">
        <f>+J96-I96</f>
        <v>0</v>
      </c>
      <c r="L98" s="30"/>
    </row>
    <row r="99" spans="2:12" ht="12.75">
      <c r="B99" s="18"/>
      <c r="C99" s="18"/>
      <c r="D99" s="1"/>
      <c r="E99" s="1"/>
      <c r="F99" s="9"/>
      <c r="G99" s="9"/>
      <c r="H99" s="9"/>
      <c r="I99" s="9"/>
      <c r="J99" s="79" t="s">
        <v>80</v>
      </c>
      <c r="K99" s="42">
        <f>2*K98</f>
        <v>0</v>
      </c>
      <c r="L99" s="30"/>
    </row>
    <row r="100" spans="2:12" ht="12.75">
      <c r="B100" s="1"/>
      <c r="C100" s="1"/>
      <c r="D100" s="1"/>
      <c r="E100" s="1"/>
      <c r="F100" s="9"/>
      <c r="G100" s="9"/>
      <c r="H100" s="9"/>
      <c r="I100" s="9"/>
      <c r="J100" s="40" t="s">
        <v>58</v>
      </c>
      <c r="K100" s="54" t="e">
        <f>K98/I96</f>
        <v>#DIV/0!</v>
      </c>
      <c r="L100" s="47"/>
    </row>
    <row r="101" spans="1:12" ht="15" customHeight="1">
      <c r="A101" s="113" t="s">
        <v>51</v>
      </c>
      <c r="B101" s="114"/>
      <c r="C101" s="115"/>
      <c r="D101" s="37"/>
      <c r="E101" s="37"/>
      <c r="F101" s="38"/>
      <c r="G101" s="1"/>
      <c r="H101" s="31"/>
      <c r="I101" s="31"/>
      <c r="J101" s="31"/>
      <c r="K101" s="31"/>
      <c r="L101" s="31"/>
    </row>
    <row r="102" spans="1:12" ht="15" customHeight="1">
      <c r="A102" s="116" t="s">
        <v>94</v>
      </c>
      <c r="B102" s="114"/>
      <c r="C102" s="117"/>
      <c r="D102" s="50"/>
      <c r="E102" s="31"/>
      <c r="F102" s="31"/>
      <c r="G102" s="1"/>
      <c r="H102" s="1"/>
      <c r="I102" s="1"/>
      <c r="J102" s="1"/>
      <c r="K102" s="1"/>
      <c r="L102" s="1"/>
    </row>
    <row r="103" spans="1:12" ht="15" customHeight="1">
      <c r="A103" s="118" t="s">
        <v>90</v>
      </c>
      <c r="B103" s="114"/>
      <c r="C103" s="117"/>
      <c r="D103" s="50"/>
      <c r="E103" s="31"/>
      <c r="F103" s="31"/>
      <c r="G103" s="1"/>
      <c r="H103" s="1"/>
      <c r="I103" s="100" t="s">
        <v>96</v>
      </c>
      <c r="K103" s="127">
        <f>(K99*0.02)*-1</f>
        <v>0</v>
      </c>
      <c r="L103" s="101"/>
    </row>
    <row r="104" spans="1:12" ht="15" customHeight="1">
      <c r="A104" s="119" t="s">
        <v>91</v>
      </c>
      <c r="B104" s="114"/>
      <c r="C104" s="117"/>
      <c r="D104" s="50"/>
      <c r="E104" s="31"/>
      <c r="F104" s="31"/>
      <c r="G104" s="1"/>
      <c r="H104" s="1"/>
      <c r="I104" s="102"/>
      <c r="J104" s="103" t="s">
        <v>97</v>
      </c>
      <c r="K104" s="112">
        <f>+K99+K103</f>
        <v>0</v>
      </c>
      <c r="L104" s="128" t="e">
        <f>K104/(2*I96)</f>
        <v>#DIV/0!</v>
      </c>
    </row>
    <row r="105" spans="1:12" ht="15" customHeight="1">
      <c r="A105" s="119" t="s">
        <v>92</v>
      </c>
      <c r="B105" s="117"/>
      <c r="C105" s="117"/>
      <c r="D105" s="50"/>
      <c r="E105" s="31"/>
      <c r="F105" s="31"/>
      <c r="G105" s="31"/>
      <c r="H105" s="31"/>
      <c r="I105" s="102"/>
      <c r="J105" s="104"/>
      <c r="K105" s="105"/>
      <c r="L105" s="106"/>
    </row>
    <row r="106" spans="1:12" ht="15" customHeight="1">
      <c r="A106" s="120" t="s">
        <v>87</v>
      </c>
      <c r="B106" s="120"/>
      <c r="C106" s="120"/>
      <c r="D106" s="130"/>
      <c r="E106" s="31"/>
      <c r="F106" s="31"/>
      <c r="G106" s="31"/>
      <c r="H106" s="31"/>
      <c r="I106" s="107"/>
      <c r="J106" s="108"/>
      <c r="K106" s="108"/>
      <c r="L106" s="31"/>
    </row>
    <row r="107" spans="1:12" ht="15" customHeight="1">
      <c r="A107" s="121" t="s">
        <v>88</v>
      </c>
      <c r="B107" s="117"/>
      <c r="C107" s="117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15" customHeight="1">
      <c r="A108" s="116" t="s">
        <v>93</v>
      </c>
      <c r="B108" s="117"/>
      <c r="C108" s="117"/>
      <c r="D108" s="31"/>
      <c r="E108" s="31"/>
      <c r="F108" s="31"/>
      <c r="G108" s="31"/>
      <c r="H108" s="31"/>
      <c r="I108" s="109"/>
      <c r="J108" s="110"/>
      <c r="K108" s="111"/>
      <c r="L108" s="31"/>
    </row>
    <row r="109" spans="1:12" ht="15" customHeight="1">
      <c r="A109" s="122" t="s">
        <v>95</v>
      </c>
      <c r="B109" s="115"/>
      <c r="C109" s="115"/>
      <c r="D109" s="37"/>
      <c r="E109" s="129" t="s">
        <v>98</v>
      </c>
      <c r="F109" s="31"/>
      <c r="G109" s="31"/>
      <c r="H109" s="31"/>
      <c r="I109" s="35" t="s">
        <v>99</v>
      </c>
      <c r="J109" s="31"/>
      <c r="K109" s="31"/>
      <c r="L109" s="31"/>
    </row>
    <row r="118" ht="16.5">
      <c r="A118" s="96"/>
    </row>
    <row r="119" ht="16.5">
      <c r="A119" s="97"/>
    </row>
    <row r="121" ht="16.5">
      <c r="A121" s="41"/>
    </row>
  </sheetData>
  <sheetProtection password="EA36" sheet="1"/>
  <printOptions/>
  <pageMargins left="0.75" right="0.59" top="1" bottom="0.74" header="0.62" footer="0.5"/>
  <pageSetup horizontalDpi="600" verticalDpi="600" orientation="landscape" scale="90" r:id="rId1"/>
  <headerFooter alignWithMargins="0">
    <oddHeader>&amp;C&amp;14CY 2014-2015 Part B Hospital Outpatient RVUs and Estimated Financial Impact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2014-07-08T00:04:34Z</cp:lastPrinted>
  <dcterms:created xsi:type="dcterms:W3CDTF">2007-07-06T16:38:22Z</dcterms:created>
  <dcterms:modified xsi:type="dcterms:W3CDTF">2014-07-08T00:04:51Z</dcterms:modified>
  <cp:category/>
  <cp:version/>
  <cp:contentType/>
  <cp:contentStatus/>
</cp:coreProperties>
</file>